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A\Downloads\"/>
    </mc:Choice>
  </mc:AlternateContent>
  <bookViews>
    <workbookView xWindow="-120" yWindow="-120" windowWidth="29040" windowHeight="15840" firstSheet="4" activeTab="6"/>
  </bookViews>
  <sheets>
    <sheet name="Opći dio" sheetId="1" r:id="rId1"/>
    <sheet name="Prihodi i rashodi-ekonomska kl." sheetId="2" r:id="rId2"/>
    <sheet name="Prihodi i rashodi - Izvori " sheetId="3" r:id="rId3"/>
    <sheet name="Rashodi - funkcijska klas." sheetId="4" r:id="rId4"/>
    <sheet name="Račun financiranja - ekonomska " sheetId="5" r:id="rId5"/>
    <sheet name="Račun financiranja - Izvori" sheetId="6" r:id="rId6"/>
    <sheet name="Rashodi prema prog., ekon., izv" sheetId="7" r:id="rId7"/>
  </sheets>
  <definedNames>
    <definedName name="_xlnm.Print_Area" localSheetId="1">'Prihodi i rashodi-ekonomska kl.'!$A$1:$G$98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7" l="1"/>
  <c r="D133" i="7"/>
  <c r="D10" i="7"/>
  <c r="B9" i="7"/>
  <c r="B10" i="7"/>
  <c r="D128" i="7"/>
  <c r="D126" i="7"/>
  <c r="D125" i="7" s="1"/>
  <c r="D124" i="7" s="1"/>
  <c r="C126" i="7"/>
  <c r="B126" i="7"/>
  <c r="B125" i="7" s="1"/>
  <c r="B124" i="7" s="1"/>
  <c r="C125" i="7"/>
  <c r="C124" i="7" s="1"/>
  <c r="E120" i="7" l="1"/>
  <c r="D119" i="7"/>
  <c r="C119" i="7"/>
  <c r="C118" i="7" s="1"/>
  <c r="B119" i="7"/>
  <c r="B118" i="7" s="1"/>
  <c r="D116" i="7"/>
  <c r="D115" i="7" s="1"/>
  <c r="D114" i="7" s="1"/>
  <c r="D113" i="7" s="1"/>
  <c r="C116" i="7"/>
  <c r="C115" i="7" s="1"/>
  <c r="C114" i="7" s="1"/>
  <c r="C113" i="7" s="1"/>
  <c r="B116" i="7"/>
  <c r="B115" i="7" s="1"/>
  <c r="B114" i="7" s="1"/>
  <c r="B113" i="7" s="1"/>
  <c r="E138" i="7"/>
  <c r="E139" i="7"/>
  <c r="D154" i="7"/>
  <c r="D153" i="7" s="1"/>
  <c r="C154" i="7"/>
  <c r="C153" i="7" s="1"/>
  <c r="C152" i="7" s="1"/>
  <c r="C151" i="7" s="1"/>
  <c r="C148" i="7" s="1"/>
  <c r="B154" i="7"/>
  <c r="B153" i="7" s="1"/>
  <c r="B152" i="7" s="1"/>
  <c r="B151" i="7" s="1"/>
  <c r="B148" i="7" s="1"/>
  <c r="E119" i="7" l="1"/>
  <c r="D118" i="7"/>
  <c r="E118" i="7" s="1"/>
  <c r="D152" i="7"/>
  <c r="D151" i="7" s="1"/>
  <c r="D148" i="7" s="1"/>
  <c r="B211" i="7"/>
  <c r="B210" i="7" s="1"/>
  <c r="B209" i="7" s="1"/>
  <c r="B208" i="7" s="1"/>
  <c r="B204" i="7"/>
  <c r="B203" i="7" s="1"/>
  <c r="B202" i="7" s="1"/>
  <c r="B201" i="7" s="1"/>
  <c r="B197" i="7"/>
  <c r="B196" i="7"/>
  <c r="B195" i="7" s="1"/>
  <c r="B194" i="7" s="1"/>
  <c r="B193" i="7" s="1"/>
  <c r="B184" i="7"/>
  <c r="B181" i="7"/>
  <c r="B173" i="7"/>
  <c r="B172" i="7" s="1"/>
  <c r="B163" i="7"/>
  <c r="B162" i="7" s="1"/>
  <c r="B161" i="7" s="1"/>
  <c r="B160" i="7" s="1"/>
  <c r="B159" i="7" s="1"/>
  <c r="B158" i="7" s="1"/>
  <c r="B143" i="7"/>
  <c r="B142" i="7" s="1"/>
  <c r="B141" i="7" s="1"/>
  <c r="B140" i="7" s="1"/>
  <c r="B134" i="7"/>
  <c r="B133" i="7" s="1"/>
  <c r="B132" i="7" s="1"/>
  <c r="B131" i="7" s="1"/>
  <c r="B109" i="7"/>
  <c r="B108" i="7" s="1"/>
  <c r="B106" i="7"/>
  <c r="B105" i="7" s="1"/>
  <c r="B104" i="7" s="1"/>
  <c r="B100" i="7"/>
  <c r="B77" i="7"/>
  <c r="B69" i="7"/>
  <c r="B63" i="7"/>
  <c r="B62" i="7" s="1"/>
  <c r="B57" i="7"/>
  <c r="B55" i="7"/>
  <c r="B54" i="7" s="1"/>
  <c r="B53" i="7" s="1"/>
  <c r="B14" i="7"/>
  <c r="B13" i="7" s="1"/>
  <c r="C7" i="4"/>
  <c r="C6" i="4" s="1"/>
  <c r="C5" i="4" s="1"/>
  <c r="C20" i="3"/>
  <c r="C18" i="3"/>
  <c r="C15" i="3"/>
  <c r="C12" i="3"/>
  <c r="C10" i="3"/>
  <c r="C7" i="3"/>
  <c r="C6" i="3"/>
  <c r="F10" i="4"/>
  <c r="G16" i="6"/>
  <c r="F14" i="6"/>
  <c r="F16" i="6"/>
  <c r="G10" i="2"/>
  <c r="G12" i="2"/>
  <c r="B180" i="7" l="1"/>
  <c r="B179" i="7" s="1"/>
  <c r="B178" i="7" s="1"/>
  <c r="B177" i="7" s="1"/>
  <c r="B176" i="7" s="1"/>
  <c r="B12" i="7"/>
  <c r="B11" i="7" s="1"/>
  <c r="B68" i="7"/>
  <c r="B67" i="7" s="1"/>
  <c r="B61" i="7" s="1"/>
  <c r="B169" i="7"/>
  <c r="B168" i="7" s="1"/>
  <c r="B171" i="7"/>
  <c r="B170" i="7" s="1"/>
  <c r="D216" i="7"/>
  <c r="D215" i="7" s="1"/>
  <c r="D199" i="7"/>
  <c r="D198" i="7" s="1"/>
  <c r="D174" i="7"/>
  <c r="D173" i="7" s="1"/>
  <c r="D143" i="7"/>
  <c r="D142" i="7" s="1"/>
  <c r="D141" i="7" s="1"/>
  <c r="D140" i="7" s="1"/>
  <c r="D137" i="7" s="1"/>
  <c r="E137" i="7" s="1"/>
  <c r="D135" i="7"/>
  <c r="D109" i="7"/>
  <c r="D108" i="7" s="1"/>
  <c r="D106" i="7"/>
  <c r="D105" i="7" s="1"/>
  <c r="D101" i="7"/>
  <c r="D100" i="7" s="1"/>
  <c r="D96" i="7"/>
  <c r="D87" i="7"/>
  <c r="D81" i="7"/>
  <c r="D78" i="7"/>
  <c r="D75" i="7"/>
  <c r="D73" i="7"/>
  <c r="D70" i="7"/>
  <c r="D65" i="7"/>
  <c r="D64" i="7" s="1"/>
  <c r="D15" i="7"/>
  <c r="D17" i="7"/>
  <c r="D19" i="7"/>
  <c r="D23" i="7"/>
  <c r="D26" i="7"/>
  <c r="D30" i="7"/>
  <c r="D36" i="7"/>
  <c r="D38" i="7"/>
  <c r="D46" i="7"/>
  <c r="D48" i="7"/>
  <c r="D55" i="7"/>
  <c r="D54" i="7" s="1"/>
  <c r="C100" i="7"/>
  <c r="C63" i="7"/>
  <c r="E144" i="7"/>
  <c r="C143" i="7"/>
  <c r="C134" i="7"/>
  <c r="C184" i="7"/>
  <c r="C181" i="7"/>
  <c r="C173" i="7"/>
  <c r="B8" i="7" l="1"/>
  <c r="B7" i="7" s="1"/>
  <c r="B6" i="7" s="1"/>
  <c r="D134" i="7"/>
  <c r="E134" i="7" s="1"/>
  <c r="E135" i="7"/>
  <c r="E143" i="7"/>
  <c r="C142" i="7"/>
  <c r="E142" i="7" l="1"/>
  <c r="C141" i="7"/>
  <c r="E141" i="7" l="1"/>
  <c r="C140" i="7"/>
  <c r="E140" i="7" s="1"/>
  <c r="B9" i="4" l="1"/>
  <c r="F9" i="4" s="1"/>
  <c r="D7" i="4"/>
  <c r="D6" i="4" s="1"/>
  <c r="E22" i="2" l="1"/>
  <c r="D22" i="2"/>
  <c r="B22" i="2"/>
  <c r="F93" i="2"/>
  <c r="F10" i="2"/>
  <c r="E9" i="2"/>
  <c r="G9" i="2" s="1"/>
  <c r="D9" i="2"/>
  <c r="B27" i="2" l="1"/>
  <c r="B9" i="2"/>
  <c r="F9" i="2" s="1"/>
  <c r="F35" i="2"/>
  <c r="E34" i="2"/>
  <c r="E33" i="2" s="1"/>
  <c r="D34" i="2"/>
  <c r="D33" i="2" s="1"/>
  <c r="B34" i="2"/>
  <c r="B33" i="2" s="1"/>
  <c r="F33" i="2" l="1"/>
  <c r="F34" i="2"/>
  <c r="E213" i="7" l="1"/>
  <c r="E215" i="7"/>
  <c r="E216" i="7"/>
  <c r="E199" i="7"/>
  <c r="E174" i="7"/>
  <c r="C163" i="7"/>
  <c r="E70" i="7" l="1"/>
  <c r="E73" i="7"/>
  <c r="E75" i="7"/>
  <c r="E78" i="7"/>
  <c r="E81" i="7"/>
  <c r="E87" i="7"/>
  <c r="E96" i="7"/>
  <c r="E100" i="7"/>
  <c r="E101" i="7"/>
  <c r="D77" i="7"/>
  <c r="D69" i="7"/>
  <c r="C77" i="7"/>
  <c r="C69" i="7"/>
  <c r="E48" i="7"/>
  <c r="E15" i="7"/>
  <c r="E17" i="7"/>
  <c r="E19" i="7"/>
  <c r="E23" i="7"/>
  <c r="E26" i="7"/>
  <c r="E30" i="7"/>
  <c r="E36" i="7"/>
  <c r="E38" i="7"/>
  <c r="E46" i="7"/>
  <c r="E65" i="7"/>
  <c r="D45" i="7"/>
  <c r="E45" i="7" s="1"/>
  <c r="D22" i="7"/>
  <c r="E22" i="7" s="1"/>
  <c r="D14" i="7"/>
  <c r="C57" i="7"/>
  <c r="C55" i="7"/>
  <c r="C54" i="7" s="1"/>
  <c r="C53" i="7" s="1"/>
  <c r="C14" i="7"/>
  <c r="E212" i="7"/>
  <c r="D53" i="7"/>
  <c r="C211" i="7"/>
  <c r="C210" i="7" s="1"/>
  <c r="C209" i="7" s="1"/>
  <c r="C208" i="7" s="1"/>
  <c r="D211" i="7"/>
  <c r="D210" i="7" s="1"/>
  <c r="C204" i="7"/>
  <c r="C203" i="7" s="1"/>
  <c r="C202" i="7" s="1"/>
  <c r="C201" i="7" s="1"/>
  <c r="D206" i="7"/>
  <c r="D205" i="7" s="1"/>
  <c r="E205" i="7" s="1"/>
  <c r="D197" i="7"/>
  <c r="C197" i="7"/>
  <c r="C196" i="7" s="1"/>
  <c r="C195" i="7" s="1"/>
  <c r="C194" i="7" s="1"/>
  <c r="C193" i="7" s="1"/>
  <c r="D172" i="7"/>
  <c r="D171" i="7" s="1"/>
  <c r="D170" i="7" s="1"/>
  <c r="D169" i="7" s="1"/>
  <c r="D168" i="7" s="1"/>
  <c r="C172" i="7"/>
  <c r="C171" i="7" s="1"/>
  <c r="C170" i="7" s="1"/>
  <c r="C162" i="7"/>
  <c r="C161" i="7" s="1"/>
  <c r="C160" i="7" s="1"/>
  <c r="C159" i="7" s="1"/>
  <c r="C158" i="7" s="1"/>
  <c r="C180" i="7"/>
  <c r="D191" i="7"/>
  <c r="D185" i="7"/>
  <c r="D182" i="7"/>
  <c r="E173" i="7"/>
  <c r="D166" i="7"/>
  <c r="D164" i="7"/>
  <c r="D163" i="7" s="1"/>
  <c r="D162" i="7" s="1"/>
  <c r="D63" i="7"/>
  <c r="D62" i="7" s="1"/>
  <c r="C62" i="7"/>
  <c r="C133" i="7"/>
  <c r="C109" i="7"/>
  <c r="C108" i="7" s="1"/>
  <c r="C106" i="7"/>
  <c r="C105" i="7" s="1"/>
  <c r="C104" i="7" s="1"/>
  <c r="D104" i="7"/>
  <c r="E64" i="7"/>
  <c r="D59" i="7"/>
  <c r="D58" i="7" s="1"/>
  <c r="E163" i="7" l="1"/>
  <c r="D204" i="7"/>
  <c r="D203" i="7" s="1"/>
  <c r="E182" i="7"/>
  <c r="D181" i="7"/>
  <c r="E185" i="7"/>
  <c r="D184" i="7"/>
  <c r="E184" i="7" s="1"/>
  <c r="D159" i="7"/>
  <c r="D158" i="7" s="1"/>
  <c r="D161" i="7"/>
  <c r="D160" i="7" s="1"/>
  <c r="D68" i="7"/>
  <c r="D67" i="7" s="1"/>
  <c r="D61" i="7" s="1"/>
  <c r="D190" i="7"/>
  <c r="E190" i="7" s="1"/>
  <c r="E191" i="7"/>
  <c r="C13" i="7"/>
  <c r="C12" i="7" s="1"/>
  <c r="C11" i="7" s="1"/>
  <c r="E77" i="7"/>
  <c r="E69" i="7"/>
  <c r="C68" i="7"/>
  <c r="E171" i="7"/>
  <c r="E210" i="7"/>
  <c r="E170" i="7"/>
  <c r="D209" i="7"/>
  <c r="E211" i="7"/>
  <c r="E204" i="7"/>
  <c r="D202" i="7"/>
  <c r="D201" i="7" s="1"/>
  <c r="C169" i="7"/>
  <c r="C168" i="7" s="1"/>
  <c r="E168" i="7" s="1"/>
  <c r="C179" i="7"/>
  <c r="C178" i="7" s="1"/>
  <c r="C177" i="7" s="1"/>
  <c r="C176" i="7" s="1"/>
  <c r="D196" i="7"/>
  <c r="E197" i="7"/>
  <c r="E198" i="7"/>
  <c r="E172" i="7"/>
  <c r="E162" i="7"/>
  <c r="E63" i="7"/>
  <c r="D57" i="7"/>
  <c r="E57" i="7" s="1"/>
  <c r="E58" i="7"/>
  <c r="D132" i="7" l="1"/>
  <c r="E133" i="7"/>
  <c r="D180" i="7"/>
  <c r="E181" i="7"/>
  <c r="E68" i="7"/>
  <c r="C67" i="7"/>
  <c r="C61" i="7" s="1"/>
  <c r="C7" i="7" s="1"/>
  <c r="C6" i="7" s="1"/>
  <c r="E169" i="7"/>
  <c r="D208" i="7"/>
  <c r="E208" i="7" s="1"/>
  <c r="E209" i="7"/>
  <c r="D195" i="7"/>
  <c r="E196" i="7"/>
  <c r="E62" i="7"/>
  <c r="E61" i="7" s="1"/>
  <c r="E14" i="7"/>
  <c r="F7" i="6"/>
  <c r="D15" i="6"/>
  <c r="D13" i="6"/>
  <c r="D11" i="6"/>
  <c r="G12" i="6"/>
  <c r="F12" i="6"/>
  <c r="E11" i="6"/>
  <c r="E10" i="6" s="1"/>
  <c r="C11" i="6"/>
  <c r="B11" i="6"/>
  <c r="E15" i="6"/>
  <c r="C15" i="6"/>
  <c r="B15" i="6"/>
  <c r="E13" i="6"/>
  <c r="C13" i="6"/>
  <c r="B13" i="6"/>
  <c r="E6" i="6"/>
  <c r="D6" i="6"/>
  <c r="C6" i="6"/>
  <c r="B6" i="6"/>
  <c r="E8" i="6"/>
  <c r="D8" i="6"/>
  <c r="C8" i="6"/>
  <c r="B8" i="6"/>
  <c r="G14" i="5"/>
  <c r="F14" i="5"/>
  <c r="E13" i="5"/>
  <c r="D13" i="5"/>
  <c r="D12" i="5" s="1"/>
  <c r="D11" i="5" s="1"/>
  <c r="C13" i="5"/>
  <c r="C12" i="5" s="1"/>
  <c r="C11" i="5" s="1"/>
  <c r="B13" i="5"/>
  <c r="B12" i="5" s="1"/>
  <c r="B11" i="5" s="1"/>
  <c r="B10" i="5" s="1"/>
  <c r="F9" i="5"/>
  <c r="E8" i="5"/>
  <c r="E7" i="5" s="1"/>
  <c r="E6" i="5" s="1"/>
  <c r="E5" i="5" s="1"/>
  <c r="D8" i="5"/>
  <c r="D7" i="5" s="1"/>
  <c r="D6" i="5" s="1"/>
  <c r="D5" i="5" s="1"/>
  <c r="C8" i="5"/>
  <c r="C7" i="5" s="1"/>
  <c r="C6" i="5" s="1"/>
  <c r="B8" i="5"/>
  <c r="B7" i="5" s="1"/>
  <c r="B6" i="5" s="1"/>
  <c r="G8" i="4"/>
  <c r="G10" i="4"/>
  <c r="F8" i="4"/>
  <c r="E7" i="4"/>
  <c r="G7" i="4" s="1"/>
  <c r="G9" i="4"/>
  <c r="B7" i="4"/>
  <c r="B6" i="4" s="1"/>
  <c r="B5" i="4" s="1"/>
  <c r="D5" i="4"/>
  <c r="E32" i="3"/>
  <c r="D32" i="3"/>
  <c r="E37" i="3"/>
  <c r="D37" i="3"/>
  <c r="B37" i="3"/>
  <c r="G36" i="3"/>
  <c r="F36" i="3"/>
  <c r="E35" i="3"/>
  <c r="D35" i="3"/>
  <c r="B35" i="3"/>
  <c r="B32" i="3"/>
  <c r="G31" i="3"/>
  <c r="F31" i="3"/>
  <c r="G30" i="3"/>
  <c r="F30" i="3"/>
  <c r="E29" i="3"/>
  <c r="D29" i="3"/>
  <c r="B29" i="3"/>
  <c r="G28" i="3"/>
  <c r="F28" i="3"/>
  <c r="E27" i="3"/>
  <c r="D27" i="3"/>
  <c r="B27" i="3"/>
  <c r="G26" i="3"/>
  <c r="F26" i="3"/>
  <c r="G25" i="3"/>
  <c r="F25" i="3"/>
  <c r="E24" i="3"/>
  <c r="D24" i="3"/>
  <c r="B24" i="3"/>
  <c r="G8" i="3"/>
  <c r="G9" i="3"/>
  <c r="G11" i="3"/>
  <c r="G13" i="3"/>
  <c r="G14" i="3"/>
  <c r="G19" i="3"/>
  <c r="F9" i="3"/>
  <c r="F11" i="3"/>
  <c r="F13" i="3"/>
  <c r="F14" i="3"/>
  <c r="F19" i="3"/>
  <c r="F21" i="3"/>
  <c r="F8" i="3"/>
  <c r="E7" i="3"/>
  <c r="E10" i="3"/>
  <c r="E12" i="3"/>
  <c r="E15" i="3"/>
  <c r="E18" i="3"/>
  <c r="E20" i="3"/>
  <c r="D20" i="3"/>
  <c r="D18" i="3"/>
  <c r="D15" i="3"/>
  <c r="D12" i="3"/>
  <c r="D10" i="3"/>
  <c r="D7" i="3"/>
  <c r="E132" i="7" l="1"/>
  <c r="D131" i="7"/>
  <c r="F13" i="6"/>
  <c r="G13" i="5"/>
  <c r="G15" i="6"/>
  <c r="F15" i="6"/>
  <c r="E5" i="6"/>
  <c r="E17" i="6" s="1"/>
  <c r="G17" i="6" s="1"/>
  <c r="D179" i="7"/>
  <c r="E180" i="7"/>
  <c r="B10" i="6"/>
  <c r="F10" i="6" s="1"/>
  <c r="G32" i="3"/>
  <c r="G29" i="3"/>
  <c r="G10" i="3"/>
  <c r="G18" i="3"/>
  <c r="D10" i="6"/>
  <c r="G10" i="6" s="1"/>
  <c r="B5" i="6"/>
  <c r="C5" i="6"/>
  <c r="F13" i="5"/>
  <c r="D5" i="6"/>
  <c r="G35" i="3"/>
  <c r="F8" i="5"/>
  <c r="C10" i="6"/>
  <c r="C15" i="5"/>
  <c r="C5" i="5"/>
  <c r="B5" i="5"/>
  <c r="B15" i="5" s="1"/>
  <c r="F6" i="5"/>
  <c r="F32" i="3"/>
  <c r="D6" i="3"/>
  <c r="E6" i="4"/>
  <c r="F6" i="6"/>
  <c r="F7" i="5"/>
  <c r="D15" i="5"/>
  <c r="F27" i="3"/>
  <c r="E12" i="5"/>
  <c r="G27" i="3"/>
  <c r="E23" i="3"/>
  <c r="E195" i="7"/>
  <c r="D194" i="7"/>
  <c r="E67" i="7"/>
  <c r="D13" i="7"/>
  <c r="G11" i="6"/>
  <c r="F11" i="6"/>
  <c r="F7" i="4"/>
  <c r="D23" i="3"/>
  <c r="G12" i="3"/>
  <c r="E6" i="3"/>
  <c r="G7" i="3"/>
  <c r="F29" i="3"/>
  <c r="G24" i="3"/>
  <c r="F24" i="3"/>
  <c r="B23" i="3"/>
  <c r="F35" i="3"/>
  <c r="E131" i="7" l="1"/>
  <c r="D130" i="7"/>
  <c r="B17" i="6"/>
  <c r="F17" i="6" s="1"/>
  <c r="D178" i="7"/>
  <c r="E179" i="7"/>
  <c r="F6" i="4"/>
  <c r="E5" i="4"/>
  <c r="F5" i="5"/>
  <c r="G6" i="4"/>
  <c r="G12" i="5"/>
  <c r="E11" i="5"/>
  <c r="F12" i="5"/>
  <c r="E194" i="7"/>
  <c r="D193" i="7"/>
  <c r="E193" i="7" s="1"/>
  <c r="D12" i="7"/>
  <c r="E12" i="7" s="1"/>
  <c r="E11" i="7" s="1"/>
  <c r="E13" i="7"/>
  <c r="F5" i="6"/>
  <c r="G6" i="3"/>
  <c r="G23" i="3"/>
  <c r="F23" i="3"/>
  <c r="E130" i="7" l="1"/>
  <c r="D9" i="7"/>
  <c r="D177" i="7"/>
  <c r="E178" i="7"/>
  <c r="F11" i="5"/>
  <c r="E15" i="5"/>
  <c r="G11" i="5"/>
  <c r="G5" i="4"/>
  <c r="F5" i="4"/>
  <c r="D11" i="7"/>
  <c r="B20" i="3"/>
  <c r="F20" i="3" s="1"/>
  <c r="D176" i="7" l="1"/>
  <c r="E176" i="7" s="1"/>
  <c r="E177" i="7"/>
  <c r="E10" i="7"/>
  <c r="E9" i="7" l="1"/>
  <c r="B15" i="3"/>
  <c r="B18" i="3"/>
  <c r="F18" i="3" s="1"/>
  <c r="B12" i="3"/>
  <c r="F12" i="3" s="1"/>
  <c r="B10" i="3"/>
  <c r="B7" i="3"/>
  <c r="F7" i="3" s="1"/>
  <c r="G88" i="2"/>
  <c r="G91" i="2"/>
  <c r="G94" i="2"/>
  <c r="G95" i="2"/>
  <c r="G98" i="2"/>
  <c r="F88" i="2"/>
  <c r="F91" i="2"/>
  <c r="F92" i="2"/>
  <c r="F95" i="2"/>
  <c r="E97" i="2"/>
  <c r="E96" i="2" s="1"/>
  <c r="D97" i="2"/>
  <c r="D96" i="2" s="1"/>
  <c r="D90" i="2"/>
  <c r="D89" i="2" s="1"/>
  <c r="D87" i="2"/>
  <c r="D86" i="2" s="1"/>
  <c r="B97" i="2"/>
  <c r="B96" i="2" s="1"/>
  <c r="E87" i="2"/>
  <c r="E90" i="2"/>
  <c r="B87" i="2"/>
  <c r="B86" i="2" s="1"/>
  <c r="B90" i="2"/>
  <c r="B89" i="2" s="1"/>
  <c r="G39" i="2"/>
  <c r="G40" i="2"/>
  <c r="G42" i="2"/>
  <c r="G44" i="2"/>
  <c r="G48" i="2"/>
  <c r="G49" i="2"/>
  <c r="G50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68" i="2"/>
  <c r="G70" i="2"/>
  <c r="G71" i="2"/>
  <c r="G72" i="2"/>
  <c r="G73" i="2"/>
  <c r="G74" i="2"/>
  <c r="G76" i="2"/>
  <c r="G79" i="2"/>
  <c r="G81" i="2"/>
  <c r="G82" i="2"/>
  <c r="G83" i="2"/>
  <c r="G84" i="2"/>
  <c r="F39" i="2"/>
  <c r="F40" i="2"/>
  <c r="F42" i="2"/>
  <c r="F44" i="2"/>
  <c r="F45" i="2"/>
  <c r="F48" i="2"/>
  <c r="F49" i="2"/>
  <c r="F50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8" i="2"/>
  <c r="F70" i="2"/>
  <c r="F71" i="2"/>
  <c r="F72" i="2"/>
  <c r="F73" i="2"/>
  <c r="F74" i="2"/>
  <c r="F75" i="2"/>
  <c r="F76" i="2"/>
  <c r="F79" i="2"/>
  <c r="F81" i="2"/>
  <c r="F82" i="2"/>
  <c r="F83" i="2"/>
  <c r="F84" i="2"/>
  <c r="D80" i="2"/>
  <c r="D78" i="2"/>
  <c r="D69" i="2"/>
  <c r="D67" i="2"/>
  <c r="D57" i="2"/>
  <c r="D51" i="2"/>
  <c r="D47" i="2"/>
  <c r="D43" i="2"/>
  <c r="D41" i="2"/>
  <c r="D38" i="2"/>
  <c r="B38" i="2"/>
  <c r="B41" i="2"/>
  <c r="B43" i="2"/>
  <c r="B47" i="2"/>
  <c r="B51" i="2"/>
  <c r="B57" i="2"/>
  <c r="B67" i="2"/>
  <c r="B69" i="2"/>
  <c r="B78" i="2"/>
  <c r="B80" i="2"/>
  <c r="E80" i="2"/>
  <c r="E78" i="2"/>
  <c r="G78" i="2" s="1"/>
  <c r="E69" i="2"/>
  <c r="E67" i="2"/>
  <c r="E57" i="2"/>
  <c r="E51" i="2"/>
  <c r="E47" i="2"/>
  <c r="E43" i="2"/>
  <c r="E41" i="2"/>
  <c r="E38" i="2"/>
  <c r="G15" i="2"/>
  <c r="G16" i="2"/>
  <c r="G20" i="2"/>
  <c r="G25" i="2"/>
  <c r="G28" i="2"/>
  <c r="G29" i="2"/>
  <c r="G30" i="2"/>
  <c r="G32" i="2"/>
  <c r="D31" i="2"/>
  <c r="D27" i="2"/>
  <c r="D24" i="2"/>
  <c r="D21" i="2" s="1"/>
  <c r="D19" i="2"/>
  <c r="D18" i="2" s="1"/>
  <c r="D14" i="2"/>
  <c r="D13" i="2" s="1"/>
  <c r="D11" i="2"/>
  <c r="D8" i="2" s="1"/>
  <c r="F12" i="2"/>
  <c r="F15" i="2"/>
  <c r="F16" i="2"/>
  <c r="F17" i="2"/>
  <c r="F20" i="2"/>
  <c r="F25" i="2"/>
  <c r="F28" i="2"/>
  <c r="F29" i="2"/>
  <c r="F30" i="2"/>
  <c r="F32" i="2"/>
  <c r="E31" i="2"/>
  <c r="E27" i="2"/>
  <c r="E24" i="2"/>
  <c r="E21" i="2" s="1"/>
  <c r="E19" i="2"/>
  <c r="E18" i="2" s="1"/>
  <c r="E14" i="2"/>
  <c r="E13" i="2" s="1"/>
  <c r="E11" i="2"/>
  <c r="G11" i="2" l="1"/>
  <c r="E8" i="2"/>
  <c r="G8" i="2" s="1"/>
  <c r="G80" i="2"/>
  <c r="G31" i="2"/>
  <c r="G27" i="2"/>
  <c r="B85" i="2"/>
  <c r="F67" i="2"/>
  <c r="F41" i="2"/>
  <c r="B77" i="2"/>
  <c r="E37" i="2"/>
  <c r="G18" i="2"/>
  <c r="G47" i="2"/>
  <c r="G13" i="2"/>
  <c r="D77" i="2"/>
  <c r="F87" i="2"/>
  <c r="G21" i="2"/>
  <c r="C85" i="2"/>
  <c r="F69" i="2"/>
  <c r="G69" i="2"/>
  <c r="F38" i="2"/>
  <c r="G57" i="2"/>
  <c r="F43" i="2"/>
  <c r="G87" i="2"/>
  <c r="E46" i="2"/>
  <c r="E86" i="2"/>
  <c r="D26" i="2"/>
  <c r="D7" i="2" s="1"/>
  <c r="B37" i="2"/>
  <c r="G51" i="2"/>
  <c r="G67" i="2"/>
  <c r="F80" i="2"/>
  <c r="D85" i="2"/>
  <c r="F78" i="2"/>
  <c r="F51" i="2"/>
  <c r="F90" i="2"/>
  <c r="G43" i="2"/>
  <c r="E89" i="2"/>
  <c r="F89" i="2" s="1"/>
  <c r="D7" i="7"/>
  <c r="G96" i="2"/>
  <c r="B46" i="2"/>
  <c r="G90" i="2"/>
  <c r="G14" i="2"/>
  <c r="G41" i="2"/>
  <c r="G24" i="2"/>
  <c r="D37" i="2"/>
  <c r="F57" i="2"/>
  <c r="F47" i="2"/>
  <c r="G38" i="2"/>
  <c r="G97" i="2"/>
  <c r="C7" i="2"/>
  <c r="G19" i="2"/>
  <c r="E77" i="2"/>
  <c r="D46" i="2"/>
  <c r="B6" i="3"/>
  <c r="F6" i="3" s="1"/>
  <c r="F10" i="3"/>
  <c r="E26" i="2"/>
  <c r="F86" i="2" l="1"/>
  <c r="E85" i="2"/>
  <c r="F37" i="2"/>
  <c r="G46" i="2"/>
  <c r="G89" i="2"/>
  <c r="D36" i="2"/>
  <c r="D6" i="2" s="1"/>
  <c r="F46" i="2"/>
  <c r="C36" i="2"/>
  <c r="C6" i="2" s="1"/>
  <c r="E36" i="2"/>
  <c r="B36" i="2"/>
  <c r="G26" i="2"/>
  <c r="G37" i="2"/>
  <c r="G86" i="2"/>
  <c r="E7" i="2"/>
  <c r="E8" i="7"/>
  <c r="D6" i="7"/>
  <c r="E6" i="7" s="1"/>
  <c r="E7" i="7"/>
  <c r="F77" i="2"/>
  <c r="G77" i="2"/>
  <c r="B24" i="2"/>
  <c r="F24" i="2" s="1"/>
  <c r="F36" i="2" l="1"/>
  <c r="G36" i="2"/>
  <c r="E6" i="2"/>
  <c r="G6" i="2" s="1"/>
  <c r="G7" i="2"/>
  <c r="G85" i="2"/>
  <c r="F85" i="2"/>
  <c r="B11" i="2"/>
  <c r="B14" i="2"/>
  <c r="F14" i="2" s="1"/>
  <c r="B19" i="2"/>
  <c r="F19" i="2" s="1"/>
  <c r="B21" i="2"/>
  <c r="F21" i="2" s="1"/>
  <c r="B31" i="2"/>
  <c r="F11" i="2" l="1"/>
  <c r="B8" i="2"/>
  <c r="F31" i="2"/>
  <c r="B26" i="2"/>
  <c r="B18" i="2"/>
  <c r="F18" i="2" s="1"/>
  <c r="B13" i="2"/>
  <c r="F13" i="2" s="1"/>
  <c r="F27" i="2"/>
  <c r="K29" i="1"/>
  <c r="J29" i="1"/>
  <c r="K22" i="1"/>
  <c r="J22" i="1"/>
  <c r="B7" i="2" l="1"/>
  <c r="F8" i="2"/>
  <c r="F26" i="2"/>
  <c r="J14" i="1"/>
  <c r="K14" i="1"/>
  <c r="K13" i="1"/>
  <c r="J13" i="1"/>
  <c r="K10" i="1"/>
  <c r="J10" i="1"/>
  <c r="B6" i="2" l="1"/>
  <c r="F6" i="2" s="1"/>
  <c r="F7" i="2"/>
  <c r="F23" i="1"/>
  <c r="J23" i="1" l="1"/>
  <c r="I23" i="1"/>
  <c r="K23" i="1" s="1"/>
  <c r="H23" i="1"/>
  <c r="G23" i="1"/>
  <c r="I12" i="1"/>
  <c r="H12" i="1"/>
  <c r="G12" i="1"/>
  <c r="F12" i="1"/>
  <c r="I9" i="1"/>
  <c r="H9" i="1"/>
  <c r="G9" i="1"/>
  <c r="F9" i="1"/>
  <c r="K9" i="1" l="1"/>
  <c r="J9" i="1"/>
  <c r="K12" i="1"/>
  <c r="J12" i="1"/>
  <c r="F15" i="1"/>
  <c r="F32" i="1" s="1"/>
  <c r="G15" i="1"/>
  <c r="G32" i="1" s="1"/>
  <c r="I15" i="1"/>
  <c r="I32" i="1" s="1"/>
  <c r="H15" i="1"/>
  <c r="H32" i="1" s="1"/>
  <c r="K15" i="1" l="1"/>
  <c r="J15" i="1"/>
  <c r="J32" i="1"/>
  <c r="G15" i="5"/>
  <c r="E10" i="5"/>
  <c r="F10" i="5" s="1"/>
  <c r="F15" i="5"/>
  <c r="D10" i="5"/>
  <c r="C10" i="5"/>
</calcChain>
</file>

<file path=xl/sharedStrings.xml><?xml version="1.0" encoding="utf-8"?>
<sst xmlns="http://schemas.openxmlformats.org/spreadsheetml/2006/main" count="466" uniqueCount="187">
  <si>
    <t>I. OPĆI DIO</t>
  </si>
  <si>
    <t>A) SAŽETAK RAČUNA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</si>
  <si>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</si>
  <si>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</si>
  <si>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</si>
  <si>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</si>
  <si>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</si>
  <si>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</si>
  <si>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</si>
  <si>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</si>
  <si>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</si>
  <si>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</si>
  <si>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</si>
  <si>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</si>
  <si>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</si>
  <si>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VIŠAK / MANJAK + NETO FINANCIRANJE</t>
  </si>
  <si>
    <t>Plan 2023.</t>
  </si>
  <si>
    <t>Tekući plan za 2023.</t>
  </si>
  <si>
    <t>Indeks</t>
  </si>
  <si>
    <t>6(5/2)</t>
  </si>
  <si>
    <t>7(5/4)</t>
  </si>
  <si>
    <t>Brojčana oznaka i naziv</t>
  </si>
  <si>
    <t>Izvorni plan 2023.</t>
  </si>
  <si>
    <t>Tekući plan 2023.</t>
  </si>
  <si>
    <t>6 (5/2)</t>
  </si>
  <si>
    <t>6 Prihodi poslovanja</t>
  </si>
  <si>
    <t>63 Pomoći iz inozemstva u od subjekata unutar općeg proračuna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</si>
  <si>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</si>
  <si>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</si>
  <si>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</si>
  <si>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</si>
  <si>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</si>
  <si>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</si>
  <si>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</si>
  <si>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</si>
  <si>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</si>
  <si>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661 Prihodi od prodaje proizvoda i robe te pruženih usluga</t>
  </si>
  <si>
    <t>6615 Prihodi od pruženih usluga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</si>
  <si>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</si>
  <si>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</si>
  <si>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</si>
  <si>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</si>
  <si>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</si>
  <si>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</si>
  <si>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6714 Prihodi iz nadležnog proračuna za financiranje izdataka za financijsku imovinu i otplatu zajmova</t>
  </si>
  <si>
    <t>6413 Kamate na depozite po viđenju</t>
  </si>
  <si>
    <t>6419 Ostali prihodi of financijske imovine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</si>
  <si>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</si>
  <si>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</si>
  <si>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</si>
  <si>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</si>
  <si>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</si>
  <si>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</si>
  <si>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</si>
  <si>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</si>
  <si>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</si>
  <si>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</si>
  <si>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</si>
  <si>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</si>
  <si>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</si>
  <si>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</si>
  <si>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</si>
  <si>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</si>
  <si>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</si>
  <si>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</si>
  <si>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</si>
  <si>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</si>
  <si>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Sitan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</si>
  <si>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</si>
  <si>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</si>
  <si>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</si>
  <si>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</si>
  <si>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</si>
  <si>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</si>
  <si>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</si>
  <si>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</si>
  <si>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suluge</t>
  </si>
  <si>
    <t>3239 Ostale usluge</t>
  </si>
  <si>
    <t>324 Naknade troškova osobama izvan radnog odnosa</t>
  </si>
  <si>
    <t>3241 Naknade troškova osobama izvan radnog odnosa</t>
  </si>
  <si>
    <t>329 Ostali nespomenuti rashodi psolovanja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</si>
  <si>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</si>
  <si>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</si>
  <si>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</si>
  <si>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</si>
  <si>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</si>
  <si>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</si>
  <si>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</si>
  <si>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</si>
  <si>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</si>
  <si>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sektora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</si>
  <si>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</si>
  <si>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</si>
  <si>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</si>
  <si>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</si>
  <si>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</si>
  <si>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</si>
  <si>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</si>
  <si>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</si>
  <si>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</si>
  <si>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</si>
  <si>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</si>
  <si>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</si>
  <si>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</si>
  <si>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4224 Medicinska i laboratorijska oprema</t>
  </si>
  <si>
    <t>4227 Uređaji, strojevi i oprema za ostale namjene</t>
  </si>
  <si>
    <t>45 Rashodi za dodatna ulaganja na nefinancijskoj imovini</t>
  </si>
  <si>
    <t>451 Dodatna ulaganja na građevinskim objektima</t>
  </si>
  <si>
    <t>4511 Dodatna ulaganja na građevinskim objektima</t>
  </si>
  <si>
    <t>A. RAČUN PRIHODA I RASHODA</t>
  </si>
  <si>
    <t>SVEUKUPNO PRIHODI</t>
  </si>
  <si>
    <t>Izvor 1. Opći prihodi i primici</t>
  </si>
  <si>
    <t>Izvor 1.1. Opći prihodi i primici</t>
  </si>
  <si>
    <t>Izvor 3. Vlastiti prihodi</t>
  </si>
  <si>
    <t>Izvor 3.1. Vlastiti prihodi - ustanove u zdravstvu</t>
  </si>
  <si>
    <t>Izvor 4. Prihodi za posebne namjene</t>
  </si>
  <si>
    <t>Izvor 4.A. Prihodi za posebne namjenje - ostalo (ustanove u zdravstvu)</t>
  </si>
  <si>
    <t>Izvor 5. Pomoći</t>
  </si>
  <si>
    <t>Izvor 5.?. Pomoći HZZ</t>
  </si>
  <si>
    <t>Izvor 7. Prihodi of prodaje nefinancijske imovine i naknade s naslova</t>
  </si>
  <si>
    <t>Izvor 7.2. Prihodi od nef. imov. i nadok. šteta s osno. osig. - u zd</t>
  </si>
  <si>
    <t>Izvor 4.I. Prihodi za posebne namjene - HZZO</t>
  </si>
  <si>
    <t>Izvor 4.3. Decentralizirana sredstva - zdravstvo</t>
  </si>
  <si>
    <t>Izvor 8.2. Namjenski primici - - ustanove u zdravstvu</t>
  </si>
  <si>
    <t xml:space="preserve">Izvor 8. Namjenski primici </t>
  </si>
  <si>
    <t>SVEUKUPNO RASHODI</t>
  </si>
  <si>
    <t>Izvor 5.Š. Pomoći - Višak prihoda - ustanove u zdravstvu</t>
  </si>
  <si>
    <t>07 Zdravstvo</t>
  </si>
  <si>
    <t>073 Bolničke službe</t>
  </si>
  <si>
    <t>0732 Usluge specijalističkih bolnica</t>
  </si>
  <si>
    <t>074 Službe javnog zdravstva</t>
  </si>
  <si>
    <t>0740 Službe javnog zdravstva</t>
  </si>
  <si>
    <t>8 Primici od financijske imovine i zaduživanja</t>
  </si>
  <si>
    <t>83 Primici od prodaj edionica i udjela u glavnici</t>
  </si>
  <si>
    <t>833 Primici od prodaje dionica i udjela u glavnici kreditnih i ostalih financijskih institucija izvan javnog sektora</t>
  </si>
  <si>
    <t>8331 Dionice i udjeli u glavnici tuzemnih kreditnih i ostalih financijskih institucija izvan javnog sektora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</si>
  <si>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</si>
  <si>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</si>
  <si>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</si>
  <si>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</si>
  <si>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</si>
  <si>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SVEUKUPNO PRIMICI</t>
  </si>
  <si>
    <t>Proračunski korisnik: 24070 Naftalan - specijalna bolnica za medicinsku rehabilitaciju</t>
  </si>
  <si>
    <t>Program 1001 Program redovne djelatnosti - zdravstvena zaštita</t>
  </si>
  <si>
    <t>Aktivnost A100001 Pružanje specijalističko-konzilijarnog bolničkog liječenja</t>
  </si>
  <si>
    <t>5(4/3)</t>
  </si>
  <si>
    <r>
      <t>Izvor 5.</t>
    </r>
    <r>
      <rPr>
        <b/>
        <sz val="11"/>
        <color theme="1"/>
        <rFont val="Calibri"/>
        <family val="2"/>
        <charset val="238"/>
      </rPr>
      <t>µ. Pomoći - Proračun koji nije nadežan</t>
    </r>
  </si>
  <si>
    <t>Program 1017 Javnozdravstveni prioriteti i prevencija bolesti</t>
  </si>
  <si>
    <t>Aktivnost A100014 Prevencija melanoma kože</t>
  </si>
  <si>
    <t>Program 1001 Minimalni standard u zdravstvu</t>
  </si>
  <si>
    <t>Aktivnost A100001 Održavanje objekata - zdravstvena ustanova</t>
  </si>
  <si>
    <t>Program 1002 Kapitalna ulaganja u zdravstvu</t>
  </si>
  <si>
    <t>Kapitalni projekt K100001 Izgradnja i opremanje zdravstvenih ustanova</t>
  </si>
  <si>
    <t>Program 1003 Otplate kredita</t>
  </si>
  <si>
    <t>Aktivnost A 100001 Otplate kredita</t>
  </si>
  <si>
    <t>Program 1019 Financijska pomoć za nabavku zaštitne opreme i dezinfekcijskih sredstava</t>
  </si>
  <si>
    <t>Program 1002 Ulaganje u zdravstvene ustanove</t>
  </si>
  <si>
    <t>Tekući projekt T100003 Pokriće gubitka nastalog u redovnom poslovanju ustanove</t>
  </si>
  <si>
    <t>Tekući projekt T100008 Financijska pomoć za nabavku zašttne opreme i dezinfekcijskih sredstava</t>
  </si>
  <si>
    <t>II.a) Prihodi i rashodi prema ekonomskoj klasifikaciji</t>
  </si>
  <si>
    <t>II.b) Prihodi i rashodi prema izvorima financiranja</t>
  </si>
  <si>
    <t>II.c) Rashodi prema funkcijskoj klasifikaciji</t>
  </si>
  <si>
    <t>II.d) Račun financiranja prema ekonomskoj klasifikaciji</t>
  </si>
  <si>
    <t>II.e) Račun financiranja prema izvorima financiranja</t>
  </si>
  <si>
    <t>Izvršenje 01.01. - 31.12.2022.</t>
  </si>
  <si>
    <t>Izvršenje 01.01. - 31.12.2023.</t>
  </si>
  <si>
    <t>EUR</t>
  </si>
  <si>
    <t>POLUGODIŠNJI IZVJEŠTAJ FINANCIJSKOG PLANA SPECIJALNE BOLNICE NAFTALAN,  
ZA RAZDOBLJE OD 1. SIJEČNJA DO 31. PROSINCA 2023. GODINE</t>
  </si>
  <si>
    <t>68 Kazne, upravne mjere i ostali prihodi</t>
  </si>
  <si>
    <t>683 Ostali prihodi</t>
  </si>
  <si>
    <t>6831 Ostali prihodi</t>
  </si>
  <si>
    <t>3238 Računalne usluge</t>
  </si>
  <si>
    <t>634 Pomoći od izvanproračunskih korisnika</t>
  </si>
  <si>
    <t>6341 Tekuće pomoći od izvanproračunskih korisnika</t>
  </si>
  <si>
    <t>4223 Oprema za održavanje i zaštitu</t>
  </si>
  <si>
    <t>6631 Tekuće donacije od trgovačkih društava</t>
  </si>
  <si>
    <t>663 Donacije od pravnih i fizičkih osoba izvan općeg proračuna</t>
  </si>
  <si>
    <r>
      <t>Izvor 5.?</t>
    </r>
    <r>
      <rPr>
        <b/>
        <sz val="11"/>
        <color theme="1"/>
        <rFont val="Calibri"/>
        <family val="2"/>
        <charset val="238"/>
      </rPr>
      <t>. Pomoći HZZ</t>
    </r>
  </si>
  <si>
    <t>Izvor 4.A. Prihodi za posebne namjene - ostalo (ustanove u zdravstvu)</t>
  </si>
  <si>
    <r>
      <t>Izvor 5.</t>
    </r>
    <r>
      <rPr>
        <sz val="11"/>
        <color theme="1"/>
        <rFont val="Calibri"/>
        <family val="2"/>
        <charset val="238"/>
      </rPr>
      <t>µ. Pomoći - Proračun koji nije nadležan</t>
    </r>
  </si>
  <si>
    <t>Izvor 7. Prihodi od prodaje nefinancijske imovine i naknade s naslova</t>
  </si>
  <si>
    <t>III. IZVJEŠTAJ PO PROGRAMSKOJ KLASIFIKACIJI</t>
  </si>
  <si>
    <t>Glava P60 Programi ustanova u zdravstvu izvan županijskog proračuna</t>
  </si>
  <si>
    <t>Proračunski korisnik/ Glava/ Program / Aktivnost/ Izvor/ Brojčana oznaka i naziv</t>
  </si>
  <si>
    <t>A100002 Isplata razlike plaće zbog ne uvećanja osnovice za 6 %</t>
  </si>
  <si>
    <t>T100010 Uspostava organiziranog pružanja usluga u zdravstvenom turizmu</t>
  </si>
  <si>
    <t>A100003 Isplata razlike 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</si>
</sst>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E0E0E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3" fillId="5" borderId="0" applyNumberFormat="0" applyBorder="0" applyAlignment="0" applyProtection="0"/>
    <xf numFmtId="0" fontId="1" fillId="7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/>
    <xf numFmtId="0" fontId="19" fillId="0" borderId="0"/>
  </cellStyleXfs>
  <cellXfs count="89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Font="1" applyBorder="1" applyAlignment="1">
      <alignment horizontal="left"/>
    </xf>
    <xf numFmtId="0" fontId="10" fillId="3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0" fontId="11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quotePrefix="1" applyFont="1" applyAlignment="1">
      <alignment horizontal="center" vertical="center" wrapText="1"/>
    </xf>
    <xf numFmtId="3" fontId="10" fillId="4" borderId="2" xfId="0" quotePrefix="1" applyNumberFormat="1" applyFont="1" applyFill="1" applyBorder="1" applyAlignment="1">
      <alignment horizontal="right"/>
    </xf>
    <xf numFmtId="4" fontId="10" fillId="4" borderId="4" xfId="0" applyNumberFormat="1" applyFont="1" applyFill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10" fillId="4" borderId="4" xfId="0" applyNumberFormat="1" applyFont="1" applyFill="1" applyBorder="1" applyAlignment="1">
      <alignment horizontal="right" wrapText="1"/>
    </xf>
    <xf numFmtId="0" fontId="0" fillId="0" borderId="4" xfId="0" applyBorder="1"/>
    <xf numFmtId="0" fontId="2" fillId="0" borderId="4" xfId="0" applyFont="1" applyBorder="1"/>
    <xf numFmtId="4" fontId="2" fillId="0" borderId="4" xfId="0" applyNumberFormat="1" applyFont="1" applyBorder="1"/>
    <xf numFmtId="4" fontId="0" fillId="0" borderId="4" xfId="0" applyNumberFormat="1" applyBorder="1"/>
    <xf numFmtId="0" fontId="1" fillId="2" borderId="4" xfId="1" applyBorder="1"/>
    <xf numFmtId="0" fontId="2" fillId="2" borderId="4" xfId="1" applyFont="1" applyBorder="1"/>
    <xf numFmtId="4" fontId="2" fillId="2" borderId="4" xfId="1" applyNumberFormat="1" applyFont="1" applyBorder="1"/>
    <xf numFmtId="2" fontId="2" fillId="2" borderId="4" xfId="1" applyNumberFormat="1" applyFont="1" applyBorder="1"/>
    <xf numFmtId="0" fontId="14" fillId="5" borderId="4" xfId="2" applyFont="1" applyBorder="1" applyAlignment="1">
      <alignment horizontal="center" vertical="center" wrapText="1"/>
    </xf>
    <xf numFmtId="0" fontId="14" fillId="5" borderId="4" xfId="2" applyFont="1" applyBorder="1" applyAlignment="1">
      <alignment horizontal="center" vertical="center"/>
    </xf>
    <xf numFmtId="4" fontId="14" fillId="5" borderId="4" xfId="2" applyNumberFormat="1" applyFont="1" applyBorder="1" applyAlignment="1">
      <alignment horizontal="right" vertical="center"/>
    </xf>
    <xf numFmtId="2" fontId="14" fillId="5" borderId="4" xfId="2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2" borderId="4" xfId="1" applyFont="1" applyBorder="1"/>
    <xf numFmtId="4" fontId="17" fillId="0" borderId="4" xfId="0" applyNumberFormat="1" applyFont="1" applyBorder="1"/>
    <xf numFmtId="4" fontId="0" fillId="0" borderId="6" xfId="0" applyNumberFormat="1" applyBorder="1"/>
    <xf numFmtId="4" fontId="0" fillId="0" borderId="7" xfId="0" applyNumberFormat="1" applyBorder="1"/>
    <xf numFmtId="0" fontId="11" fillId="6" borderId="4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4" fontId="14" fillId="0" borderId="4" xfId="0" applyNumberFormat="1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0" fillId="0" borderId="0" xfId="5" applyFont="1" applyAlignment="1">
      <alignment wrapText="1"/>
    </xf>
    <xf numFmtId="0" fontId="14" fillId="9" borderId="4" xfId="2" applyFont="1" applyFill="1" applyBorder="1" applyAlignment="1">
      <alignment horizontal="center" vertical="center" wrapText="1"/>
    </xf>
    <xf numFmtId="0" fontId="14" fillId="9" borderId="4" xfId="2" applyFont="1" applyFill="1" applyBorder="1" applyAlignment="1">
      <alignment horizontal="center" vertical="center"/>
    </xf>
    <xf numFmtId="4" fontId="14" fillId="9" borderId="4" xfId="2" applyNumberFormat="1" applyFont="1" applyFill="1" applyBorder="1" applyAlignment="1">
      <alignment horizontal="right" vertical="center"/>
    </xf>
    <xf numFmtId="0" fontId="2" fillId="10" borderId="4" xfId="4" applyFont="1" applyFill="1" applyBorder="1" applyAlignment="1">
      <alignment horizontal="left" vertical="center" wrapText="1"/>
    </xf>
    <xf numFmtId="0" fontId="2" fillId="11" borderId="4" xfId="1" applyFont="1" applyFill="1" applyBorder="1" applyAlignment="1">
      <alignment horizontal="left" vertical="center" wrapText="1"/>
    </xf>
    <xf numFmtId="0" fontId="14" fillId="12" borderId="4" xfId="2" applyFont="1" applyFill="1" applyBorder="1" applyAlignment="1">
      <alignment horizontal="left" vertical="center" wrapText="1"/>
    </xf>
    <xf numFmtId="4" fontId="14" fillId="12" borderId="4" xfId="2" applyNumberFormat="1" applyFont="1" applyFill="1" applyBorder="1" applyAlignment="1">
      <alignment horizontal="right" vertical="center" wrapText="1"/>
    </xf>
    <xf numFmtId="0" fontId="2" fillId="12" borderId="4" xfId="3" applyFont="1" applyFill="1" applyBorder="1" applyAlignment="1">
      <alignment horizontal="left" vertical="center" wrapText="1"/>
    </xf>
    <xf numFmtId="0" fontId="14" fillId="13" borderId="4" xfId="2" applyFont="1" applyFill="1" applyBorder="1" applyAlignment="1">
      <alignment horizontal="left" vertical="center" wrapText="1"/>
    </xf>
    <xf numFmtId="4" fontId="14" fillId="13" borderId="4" xfId="2" applyNumberFormat="1" applyFont="1" applyFill="1" applyBorder="1" applyAlignment="1">
      <alignment horizontal="right" vertical="center" wrapText="1"/>
    </xf>
    <xf numFmtId="2" fontId="14" fillId="13" borderId="4" xfId="2" applyNumberFormat="1" applyFont="1" applyFill="1" applyBorder="1" applyAlignment="1">
      <alignment horizontal="right" vertical="center" wrapText="1"/>
    </xf>
    <xf numFmtId="0" fontId="2" fillId="14" borderId="4" xfId="1" applyFont="1" applyFill="1" applyBorder="1"/>
    <xf numFmtId="4" fontId="2" fillId="14" borderId="4" xfId="1" applyNumberFormat="1" applyFont="1" applyFill="1" applyBorder="1"/>
    <xf numFmtId="2" fontId="2" fillId="14" borderId="4" xfId="1" applyNumberFormat="1" applyFont="1" applyFill="1" applyBorder="1"/>
    <xf numFmtId="4" fontId="2" fillId="12" borderId="4" xfId="3" applyNumberFormat="1" applyFont="1" applyFill="1" applyBorder="1" applyAlignment="1">
      <alignment horizontal="right" vertical="center" wrapText="1"/>
    </xf>
    <xf numFmtId="4" fontId="2" fillId="11" borderId="4" xfId="1" applyNumberFormat="1" applyFont="1" applyFill="1" applyBorder="1" applyAlignment="1">
      <alignment horizontal="right" vertical="center" wrapText="1"/>
    </xf>
    <xf numFmtId="4" fontId="2" fillId="10" borderId="4" xfId="4" applyNumberFormat="1" applyFont="1" applyFill="1" applyBorder="1" applyAlignment="1">
      <alignment horizontal="right" vertical="center" wrapText="1"/>
    </xf>
    <xf numFmtId="0" fontId="0" fillId="0" borderId="8" xfId="0" applyBorder="1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1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center" wrapText="1"/>
    </xf>
    <xf numFmtId="0" fontId="10" fillId="0" borderId="3" xfId="0" quotePrefix="1" applyFont="1" applyBorder="1" applyAlignment="1">
      <alignment horizontal="center" wrapText="1"/>
    </xf>
    <xf numFmtId="0" fontId="10" fillId="0" borderId="5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 wrapText="1"/>
    </xf>
    <xf numFmtId="0" fontId="11" fillId="4" borderId="2" xfId="0" quotePrefix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7">
    <cellStyle name="20% - Accent3" xfId="3" builtinId="38"/>
    <cellStyle name="40% - Accent3" xfId="1" builtinId="39"/>
    <cellStyle name="60% - Accent3" xfId="4" builtinId="40"/>
    <cellStyle name="Accent3" xfId="2" builtinId="37"/>
    <cellStyle name="Normal" xfId="0" builtinId="0"/>
    <cellStyle name="Normal 2" xfId="6"/>
    <cellStyle name="Normal 3" xfId="5"/>
  </cellStyles>
  <dxfs count="0"/>
  <tableStyles count="0" defaultTableStyle="TableStyleMedium2" defaultPivotStyle="PivotStyleLight16"/>
  <colors>
    <mruColors>
      <color rgb="FFE0E0E0"/>
      <color rgb="FFD5D5D5"/>
      <color rgb="FFCDCDCD"/>
      <color rgb="FFB2B2B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7" zoomScaleNormal="100" workbookViewId="0">
      <selection activeCell="Q25" sqref="Q25"/>
    </sheetView>
  </sheetViews>
  <sheetFormatPr defaultRowHeight="14.4" x14ac:dyDescent="0.3"/>
  <cols>
    <col min="6" max="6" width="20.5546875" customWidth="1"/>
    <col min="7" max="7" width="17.44140625" customWidth="1"/>
    <col min="8" max="8" width="16" customWidth="1"/>
    <col min="9" max="9" width="18" customWidth="1"/>
    <col min="10" max="10" width="12.6640625" customWidth="1"/>
    <col min="11" max="11" width="13.44140625" customWidth="1"/>
  </cols>
  <sheetData>
    <row r="1" spans="1:11" ht="42" customHeight="1" x14ac:dyDescent="0.3">
      <c r="A1" s="68" t="s">
        <v>167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17.399999999999999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6" x14ac:dyDescent="0.3">
      <c r="A3" s="68" t="s">
        <v>0</v>
      </c>
      <c r="B3" s="68"/>
      <c r="C3" s="68"/>
      <c r="D3" s="68"/>
      <c r="E3" s="68"/>
      <c r="F3" s="68"/>
      <c r="G3" s="68"/>
      <c r="H3" s="68"/>
      <c r="I3" s="69"/>
      <c r="J3" s="69"/>
    </row>
    <row r="4" spans="1:11" ht="17.399999999999999" x14ac:dyDescent="0.3">
      <c r="A4" s="1"/>
      <c r="B4" s="1"/>
      <c r="C4" s="1"/>
      <c r="D4" s="1"/>
      <c r="E4" s="1"/>
      <c r="F4" s="1"/>
      <c r="G4" s="1"/>
      <c r="H4" s="1"/>
      <c r="I4" s="2"/>
      <c r="J4" s="2"/>
    </row>
    <row r="5" spans="1:11" ht="15.6" x14ac:dyDescent="0.3">
      <c r="A5" s="68" t="s">
        <v>1</v>
      </c>
      <c r="B5" s="70"/>
      <c r="C5" s="70"/>
      <c r="D5" s="70"/>
      <c r="E5" s="70"/>
      <c r="F5" s="70"/>
      <c r="G5" s="70"/>
      <c r="H5" s="70"/>
      <c r="I5" s="70"/>
      <c r="J5" s="70"/>
    </row>
    <row r="6" spans="1:11" ht="17.399999999999999" x14ac:dyDescent="0.3">
      <c r="A6" s="3"/>
      <c r="B6" s="4"/>
      <c r="C6" s="4"/>
      <c r="D6" s="4"/>
      <c r="E6" s="5"/>
      <c r="F6" s="6"/>
      <c r="G6" s="6"/>
      <c r="H6" s="6"/>
      <c r="I6" s="6"/>
      <c r="J6" s="7"/>
      <c r="K6" s="66" t="s">
        <v>166</v>
      </c>
    </row>
    <row r="7" spans="1:11" ht="26.4" x14ac:dyDescent="0.3">
      <c r="A7" s="8"/>
      <c r="B7" s="9"/>
      <c r="C7" s="9"/>
      <c r="D7" s="10"/>
      <c r="E7" s="11"/>
      <c r="F7" s="12" t="s">
        <v>164</v>
      </c>
      <c r="G7" s="12" t="s">
        <v>16</v>
      </c>
      <c r="H7" s="12" t="s">
        <v>17</v>
      </c>
      <c r="I7" s="12" t="s">
        <v>165</v>
      </c>
      <c r="J7" s="12" t="s">
        <v>18</v>
      </c>
      <c r="K7" s="12" t="s">
        <v>18</v>
      </c>
    </row>
    <row r="8" spans="1:11" x14ac:dyDescent="0.3">
      <c r="A8" s="77">
        <v>1</v>
      </c>
      <c r="B8" s="78"/>
      <c r="C8" s="78"/>
      <c r="D8" s="78"/>
      <c r="E8" s="79"/>
      <c r="F8" s="12">
        <v>2</v>
      </c>
      <c r="G8" s="12">
        <v>3</v>
      </c>
      <c r="H8" s="12">
        <v>4</v>
      </c>
      <c r="I8" s="12">
        <v>5</v>
      </c>
      <c r="J8" s="12" t="s">
        <v>19</v>
      </c>
      <c r="K8" s="12" t="s">
        <v>20</v>
      </c>
    </row>
    <row r="9" spans="1:11" x14ac:dyDescent="0.3">
      <c r="A9" s="71" t="s">
        <v>2</v>
      </c>
      <c r="B9" s="72"/>
      <c r="C9" s="72"/>
      <c r="D9" s="72"/>
      <c r="E9" s="73"/>
      <c r="F9" s="13">
        <f>SUM(F10:F11)</f>
        <v>5474072.3799999999</v>
      </c>
      <c r="G9" s="13">
        <f>SUM(G10:G11)</f>
        <v>6733994</v>
      </c>
      <c r="H9" s="13">
        <f>SUM(H10:H11)</f>
        <v>6733994</v>
      </c>
      <c r="I9" s="13">
        <f>SUM(I10:I11)</f>
        <v>6504716</v>
      </c>
      <c r="J9" s="22">
        <f>SUM(I9/F9)*100</f>
        <v>118.82773095521256</v>
      </c>
      <c r="K9" s="22">
        <f>SUM(I9/H9)*100</f>
        <v>96.595215261552056</v>
      </c>
    </row>
    <row r="10" spans="1:11" x14ac:dyDescent="0.3">
      <c r="A10" s="74" t="s">
        <v>3</v>
      </c>
      <c r="B10" s="75"/>
      <c r="C10" s="75"/>
      <c r="D10" s="75"/>
      <c r="E10" s="76"/>
      <c r="F10" s="14">
        <v>5474072.3799999999</v>
      </c>
      <c r="G10" s="14">
        <v>6733994</v>
      </c>
      <c r="H10" s="14">
        <v>6733994</v>
      </c>
      <c r="I10" s="14">
        <v>6504716</v>
      </c>
      <c r="J10" s="23">
        <f>SUM(I10/F10)*100</f>
        <v>118.82773095521256</v>
      </c>
      <c r="K10" s="23">
        <f>SUM(I10/H10)*100</f>
        <v>96.595215261552056</v>
      </c>
    </row>
    <row r="11" spans="1:11" x14ac:dyDescent="0.3">
      <c r="A11" s="80" t="s">
        <v>4</v>
      </c>
      <c r="B11" s="76"/>
      <c r="C11" s="76"/>
      <c r="D11" s="76"/>
      <c r="E11" s="76"/>
      <c r="F11" s="14">
        <v>0</v>
      </c>
      <c r="G11" s="14">
        <v>0</v>
      </c>
      <c r="H11" s="14">
        <v>0</v>
      </c>
      <c r="I11" s="14">
        <v>0</v>
      </c>
      <c r="J11" s="23">
        <v>0</v>
      </c>
      <c r="K11" s="23">
        <v>0</v>
      </c>
    </row>
    <row r="12" spans="1:11" x14ac:dyDescent="0.3">
      <c r="A12" s="15" t="s">
        <v>5</v>
      </c>
      <c r="B12" s="16"/>
      <c r="C12" s="16"/>
      <c r="D12" s="16"/>
      <c r="E12" s="16"/>
      <c r="F12" s="13">
        <f>SUM(F13:F14)</f>
        <v>4874988.51</v>
      </c>
      <c r="G12" s="13">
        <f>SUM(G13:G14)</f>
        <v>5953738</v>
      </c>
      <c r="H12" s="13">
        <f>SUM(H13:H14)</f>
        <v>5953738</v>
      </c>
      <c r="I12" s="13">
        <f>SUM(I13:I14)</f>
        <v>6143428.5700000003</v>
      </c>
      <c r="J12" s="22">
        <f>SUM(I12/F12)*100</f>
        <v>126.01934460764505</v>
      </c>
      <c r="K12" s="22">
        <f>SUM(I12/H12)*100</f>
        <v>103.18607520183119</v>
      </c>
    </row>
    <row r="13" spans="1:11" x14ac:dyDescent="0.3">
      <c r="A13" s="81" t="s">
        <v>6</v>
      </c>
      <c r="B13" s="75"/>
      <c r="C13" s="75"/>
      <c r="D13" s="75"/>
      <c r="E13" s="75"/>
      <c r="F13" s="14">
        <v>4687231.5599999996</v>
      </c>
      <c r="G13" s="14">
        <v>5672240</v>
      </c>
      <c r="H13" s="14">
        <v>5672240</v>
      </c>
      <c r="I13" s="14">
        <v>5823795.4199999999</v>
      </c>
      <c r="J13" s="23">
        <f>SUM(I13/F13)*100</f>
        <v>124.24808429989322</v>
      </c>
      <c r="K13" s="23">
        <f>SUM(I13/H13)*100</f>
        <v>102.67187953965275</v>
      </c>
    </row>
    <row r="14" spans="1:11" x14ac:dyDescent="0.3">
      <c r="A14" s="80" t="s">
        <v>7</v>
      </c>
      <c r="B14" s="76"/>
      <c r="C14" s="76"/>
      <c r="D14" s="76"/>
      <c r="E14" s="76"/>
      <c r="F14" s="14">
        <v>187756.95</v>
      </c>
      <c r="G14" s="14">
        <v>281498</v>
      </c>
      <c r="H14" s="14">
        <v>281498</v>
      </c>
      <c r="I14" s="14">
        <v>319633.15000000002</v>
      </c>
      <c r="J14" s="23">
        <f>SUM(I14/F14)*100</f>
        <v>170.23771956244497</v>
      </c>
      <c r="K14" s="23">
        <f>SUM(I14/H14)*100</f>
        <v>113.54721880794891</v>
      </c>
    </row>
    <row r="15" spans="1:11" x14ac:dyDescent="0.3">
      <c r="A15" s="82" t="s">
        <v>8</v>
      </c>
      <c r="B15" s="72"/>
      <c r="C15" s="72"/>
      <c r="D15" s="72"/>
      <c r="E15" s="72"/>
      <c r="F15" s="13">
        <f>SUM(F9-F12)</f>
        <v>599083.87000000011</v>
      </c>
      <c r="G15" s="13">
        <f>SUM(G9-G12)</f>
        <v>780256</v>
      </c>
      <c r="H15" s="17">
        <f>SUM(H9-H12)</f>
        <v>780256</v>
      </c>
      <c r="I15" s="17">
        <f>SUM(I9-I12)</f>
        <v>361287.4299999997</v>
      </c>
      <c r="J15" s="24">
        <f t="shared" ref="J15" si="0">SUM(I15/F15)*100</f>
        <v>60.30665288985324</v>
      </c>
      <c r="K15" s="24">
        <f t="shared" ref="K15" si="1">SUM(I15/H15)*100</f>
        <v>46.303704168888125</v>
      </c>
    </row>
    <row r="16" spans="1:11" ht="17.399999999999999" x14ac:dyDescent="0.3">
      <c r="A16" s="1"/>
      <c r="B16" s="18"/>
      <c r="C16" s="18"/>
      <c r="D16" s="18"/>
      <c r="E16" s="18"/>
      <c r="F16" s="18"/>
      <c r="G16" s="18"/>
      <c r="H16" s="19"/>
      <c r="I16" s="19"/>
      <c r="J16" s="19"/>
    </row>
    <row r="17" spans="1:11" ht="15.6" x14ac:dyDescent="0.3">
      <c r="A17" s="68" t="s">
        <v>9</v>
      </c>
      <c r="B17" s="70"/>
      <c r="C17" s="70"/>
      <c r="D17" s="70"/>
      <c r="E17" s="70"/>
      <c r="F17" s="70"/>
      <c r="G17" s="70"/>
      <c r="H17" s="70"/>
      <c r="I17" s="70"/>
      <c r="J17" s="70"/>
    </row>
    <row r="18" spans="1:11" ht="17.399999999999999" x14ac:dyDescent="0.3">
      <c r="A18" s="1"/>
      <c r="B18" s="18"/>
      <c r="C18" s="18"/>
      <c r="D18" s="18"/>
      <c r="E18" s="18"/>
      <c r="F18" s="18"/>
      <c r="G18" s="18"/>
      <c r="H18" s="19"/>
      <c r="I18" s="19"/>
      <c r="J18" s="19"/>
    </row>
    <row r="19" spans="1:11" ht="26.4" x14ac:dyDescent="0.3">
      <c r="A19" s="8"/>
      <c r="B19" s="9"/>
      <c r="C19" s="9"/>
      <c r="D19" s="10"/>
      <c r="E19" s="11"/>
      <c r="F19" s="12" t="s">
        <v>164</v>
      </c>
      <c r="G19" s="12" t="s">
        <v>16</v>
      </c>
      <c r="H19" s="12" t="s">
        <v>17</v>
      </c>
      <c r="I19" s="12" t="s">
        <v>165</v>
      </c>
      <c r="J19" s="12" t="s">
        <v>18</v>
      </c>
      <c r="K19" s="12" t="s">
        <v>18</v>
      </c>
    </row>
    <row r="20" spans="1:11" x14ac:dyDescent="0.3">
      <c r="A20" s="77">
        <v>1</v>
      </c>
      <c r="B20" s="78"/>
      <c r="C20" s="78"/>
      <c r="D20" s="78"/>
      <c r="E20" s="79"/>
      <c r="F20" s="12">
        <v>2</v>
      </c>
      <c r="G20" s="12">
        <v>3</v>
      </c>
      <c r="H20" s="12">
        <v>4</v>
      </c>
      <c r="I20" s="12">
        <v>5</v>
      </c>
      <c r="J20" s="12" t="s">
        <v>19</v>
      </c>
      <c r="K20" s="12" t="s">
        <v>20</v>
      </c>
    </row>
    <row r="21" spans="1:11" ht="34.5" customHeight="1" x14ac:dyDescent="0.3">
      <c r="A21" s="74" t="s">
        <v>10</v>
      </c>
      <c r="B21" s="83"/>
      <c r="C21" s="83"/>
      <c r="D21" s="83"/>
      <c r="E21" s="84"/>
      <c r="F21" s="14">
        <v>6145.73</v>
      </c>
      <c r="G21" s="14">
        <v>0</v>
      </c>
      <c r="H21" s="14">
        <v>0</v>
      </c>
      <c r="I21" s="14">
        <v>0</v>
      </c>
      <c r="J21" s="23">
        <v>0</v>
      </c>
      <c r="K21" s="14">
        <v>0</v>
      </c>
    </row>
    <row r="22" spans="1:11" ht="29.25" customHeight="1" x14ac:dyDescent="0.3">
      <c r="A22" s="74" t="s">
        <v>11</v>
      </c>
      <c r="B22" s="75"/>
      <c r="C22" s="75"/>
      <c r="D22" s="75"/>
      <c r="E22" s="75"/>
      <c r="F22" s="14">
        <v>337839.89</v>
      </c>
      <c r="G22" s="14">
        <v>337840</v>
      </c>
      <c r="H22" s="14">
        <v>337840</v>
      </c>
      <c r="I22" s="14">
        <v>337840</v>
      </c>
      <c r="J22" s="23">
        <f>SUM(I22/F22)*100</f>
        <v>100.00003255980221</v>
      </c>
      <c r="K22" s="23">
        <f>SUM(I22/H22)*100</f>
        <v>100</v>
      </c>
    </row>
    <row r="23" spans="1:11" x14ac:dyDescent="0.3">
      <c r="A23" s="82" t="s">
        <v>12</v>
      </c>
      <c r="B23" s="72"/>
      <c r="C23" s="72"/>
      <c r="D23" s="72"/>
      <c r="E23" s="72"/>
      <c r="F23" s="13">
        <f>SUM(F21-F22)</f>
        <v>-331694.16000000003</v>
      </c>
      <c r="G23" s="13">
        <f>SUM(G21:G22)</f>
        <v>337840</v>
      </c>
      <c r="H23" s="13">
        <f>SUM(H21:H22)</f>
        <v>337840</v>
      </c>
      <c r="I23" s="13">
        <f>SUM(I22)</f>
        <v>337840</v>
      </c>
      <c r="J23" s="22">
        <f>SUM(J21:J22)</f>
        <v>100.00003255980221</v>
      </c>
      <c r="K23" s="22">
        <f>SUM(I23/H23)*100</f>
        <v>100</v>
      </c>
    </row>
    <row r="24" spans="1:11" ht="17.399999999999999" x14ac:dyDescent="0.3">
      <c r="A24" s="20"/>
      <c r="B24" s="18"/>
      <c r="C24" s="18"/>
      <c r="D24" s="18"/>
      <c r="E24" s="18"/>
      <c r="F24" s="18"/>
      <c r="G24" s="18"/>
      <c r="H24" s="19"/>
      <c r="I24" s="19"/>
      <c r="J24" s="19"/>
    </row>
    <row r="25" spans="1:11" ht="15.6" x14ac:dyDescent="0.3">
      <c r="A25" s="68" t="s">
        <v>13</v>
      </c>
      <c r="B25" s="70"/>
      <c r="C25" s="70"/>
      <c r="D25" s="70"/>
      <c r="E25" s="70"/>
      <c r="F25" s="70"/>
      <c r="G25" s="70"/>
      <c r="H25" s="70"/>
      <c r="I25" s="70"/>
      <c r="J25" s="70"/>
    </row>
    <row r="26" spans="1:11" ht="17.399999999999999" x14ac:dyDescent="0.3">
      <c r="A26" s="20"/>
      <c r="B26" s="18"/>
      <c r="C26" s="18"/>
      <c r="D26" s="18"/>
      <c r="E26" s="18"/>
      <c r="F26" s="18"/>
      <c r="G26" s="18"/>
      <c r="H26" s="19"/>
      <c r="I26" s="19"/>
      <c r="J26" s="19"/>
    </row>
    <row r="27" spans="1:11" ht="26.4" x14ac:dyDescent="0.3">
      <c r="A27" s="8"/>
      <c r="B27" s="9"/>
      <c r="C27" s="9"/>
      <c r="D27" s="10"/>
      <c r="E27" s="11"/>
      <c r="F27" s="12" t="s">
        <v>164</v>
      </c>
      <c r="G27" s="12" t="s">
        <v>16</v>
      </c>
      <c r="H27" s="12" t="s">
        <v>17</v>
      </c>
      <c r="I27" s="12" t="s">
        <v>165</v>
      </c>
      <c r="J27" s="12" t="s">
        <v>18</v>
      </c>
      <c r="K27" s="12" t="s">
        <v>18</v>
      </c>
    </row>
    <row r="28" spans="1:11" x14ac:dyDescent="0.3">
      <c r="A28" s="77">
        <v>1</v>
      </c>
      <c r="B28" s="78"/>
      <c r="C28" s="78"/>
      <c r="D28" s="78"/>
      <c r="E28" s="79"/>
      <c r="F28" s="12">
        <v>2</v>
      </c>
      <c r="G28" s="12">
        <v>3</v>
      </c>
      <c r="H28" s="12">
        <v>4</v>
      </c>
      <c r="I28" s="12">
        <v>5</v>
      </c>
      <c r="J28" s="12" t="s">
        <v>19</v>
      </c>
      <c r="K28" s="12" t="s">
        <v>20</v>
      </c>
    </row>
    <row r="29" spans="1:11" ht="33" customHeight="1" x14ac:dyDescent="0.3">
      <c r="A29" s="85" t="s">
        <v>14</v>
      </c>
      <c r="B29" s="86"/>
      <c r="C29" s="86"/>
      <c r="D29" s="86"/>
      <c r="E29" s="87"/>
      <c r="F29" s="21">
        <v>-709806</v>
      </c>
      <c r="G29" s="21">
        <v>-442416</v>
      </c>
      <c r="H29" s="21">
        <v>-442416</v>
      </c>
      <c r="I29" s="21">
        <v>-442416.26</v>
      </c>
      <c r="J29" s="24">
        <f>SUM(I29/F29)*100</f>
        <v>62.329180085826273</v>
      </c>
      <c r="K29" s="24">
        <f>SUM(I29/H29)*100</f>
        <v>100.00005876821815</v>
      </c>
    </row>
    <row r="32" spans="1:11" x14ac:dyDescent="0.3">
      <c r="A32" s="81" t="s">
        <v>15</v>
      </c>
      <c r="B32" s="75"/>
      <c r="C32" s="75"/>
      <c r="D32" s="75"/>
      <c r="E32" s="75"/>
      <c r="F32" s="14">
        <f>SUM(F15+F23+F29)</f>
        <v>-442416.28999999992</v>
      </c>
      <c r="G32" s="14">
        <f>SUM(G15-G23+G29)</f>
        <v>0</v>
      </c>
      <c r="H32" s="14">
        <f>SUM(H15-H23+H29)</f>
        <v>0</v>
      </c>
      <c r="I32" s="14">
        <f>SUM(I15-I23+I29)</f>
        <v>-418968.83000000031</v>
      </c>
      <c r="J32" s="23">
        <f>SUM(I32/F32)*100</f>
        <v>94.70013638060216</v>
      </c>
      <c r="K32" s="14">
        <v>0</v>
      </c>
    </row>
  </sheetData>
  <mergeCells count="19">
    <mergeCell ref="A11:E11"/>
    <mergeCell ref="A32:E32"/>
    <mergeCell ref="A13:E13"/>
    <mergeCell ref="A14:E14"/>
    <mergeCell ref="A15:E15"/>
    <mergeCell ref="A17:J17"/>
    <mergeCell ref="A21:E21"/>
    <mergeCell ref="A22:E22"/>
    <mergeCell ref="A20:E20"/>
    <mergeCell ref="A28:E28"/>
    <mergeCell ref="A23:E23"/>
    <mergeCell ref="A25:J25"/>
    <mergeCell ref="A29:E29"/>
    <mergeCell ref="A1:J1"/>
    <mergeCell ref="A3:J3"/>
    <mergeCell ref="A5:J5"/>
    <mergeCell ref="A9:E9"/>
    <mergeCell ref="A10:E10"/>
    <mergeCell ref="A8:E8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zoomScale="80" zoomScaleNormal="80" zoomScaleSheetLayoutView="75" workbookViewId="0">
      <selection activeCell="A4" sqref="A4:G35"/>
    </sheetView>
  </sheetViews>
  <sheetFormatPr defaultRowHeight="14.4" x14ac:dyDescent="0.3"/>
  <cols>
    <col min="1" max="1" width="91.44140625" customWidth="1"/>
    <col min="2" max="2" width="18.88671875" customWidth="1"/>
    <col min="3" max="3" width="23.88671875" customWidth="1"/>
    <col min="4" max="4" width="21" customWidth="1"/>
    <col min="5" max="5" width="20.44140625" customWidth="1"/>
    <col min="6" max="6" width="12.5546875" customWidth="1"/>
    <col min="15" max="15" width="14" customWidth="1"/>
    <col min="16" max="16" width="16.109375" customWidth="1"/>
  </cols>
  <sheetData>
    <row r="1" spans="1:16" x14ac:dyDescent="0.3">
      <c r="A1" s="88" t="s">
        <v>159</v>
      </c>
      <c r="B1" s="88"/>
      <c r="C1" s="88"/>
      <c r="D1" s="88"/>
      <c r="E1" s="88"/>
      <c r="F1" s="88"/>
      <c r="G1" s="88"/>
    </row>
    <row r="2" spans="1:16" x14ac:dyDescent="0.3">
      <c r="A2" s="88"/>
      <c r="B2" s="88"/>
      <c r="C2" s="88"/>
      <c r="D2" s="88"/>
      <c r="E2" s="88"/>
      <c r="F2" s="88"/>
      <c r="G2" s="88"/>
    </row>
    <row r="4" spans="1:16" ht="28.8" x14ac:dyDescent="0.3">
      <c r="A4" s="33" t="s">
        <v>21</v>
      </c>
      <c r="B4" s="33" t="s">
        <v>164</v>
      </c>
      <c r="C4" s="33" t="s">
        <v>22</v>
      </c>
      <c r="D4" s="33" t="s">
        <v>23</v>
      </c>
      <c r="E4" s="33" t="s">
        <v>165</v>
      </c>
      <c r="F4" s="33" t="s">
        <v>18</v>
      </c>
      <c r="G4" s="34" t="s">
        <v>18</v>
      </c>
    </row>
    <row r="5" spans="1:16" x14ac:dyDescent="0.3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 t="s">
        <v>24</v>
      </c>
      <c r="G5" s="34" t="s">
        <v>20</v>
      </c>
    </row>
    <row r="6" spans="1:16" x14ac:dyDescent="0.3">
      <c r="A6" s="34" t="s">
        <v>109</v>
      </c>
      <c r="B6" s="35">
        <f>SUM(B7-B36-B85)</f>
        <v>599083.9000000013</v>
      </c>
      <c r="C6" s="35">
        <f>SUM(C7-C36-C85)</f>
        <v>780256</v>
      </c>
      <c r="D6" s="35">
        <f>SUM(D7-D36-D85)</f>
        <v>780256</v>
      </c>
      <c r="E6" s="35">
        <f>SUM(E7-E36-E85)</f>
        <v>361287.10000000009</v>
      </c>
      <c r="F6" s="36">
        <f>SUM(E6/B6)*100</f>
        <v>60.306594785805345</v>
      </c>
      <c r="G6" s="36">
        <f>SUM(E6/D6)*100</f>
        <v>46.303661875076912</v>
      </c>
    </row>
    <row r="7" spans="1:16" x14ac:dyDescent="0.3">
      <c r="A7" s="30" t="s">
        <v>25</v>
      </c>
      <c r="B7" s="31">
        <f>SUM(B8+B13+B18+B21+B26+B33)</f>
        <v>5474072.3900000006</v>
      </c>
      <c r="C7" s="31">
        <f>SUM(C8+C13+C18+C21+C26)</f>
        <v>6733994</v>
      </c>
      <c r="D7" s="31">
        <f>SUM(D8+D13+D18+D21+D26)</f>
        <v>6733994</v>
      </c>
      <c r="E7" s="31">
        <f>SUM(E8+E13+E18+E21+E26)</f>
        <v>6504715.54</v>
      </c>
      <c r="F7" s="32">
        <f>SUM(E7/B7)*100</f>
        <v>118.82772233488859</v>
      </c>
      <c r="G7" s="32">
        <f>SUM(E7/D7)*100</f>
        <v>96.595208430539145</v>
      </c>
    </row>
    <row r="8" spans="1:16" x14ac:dyDescent="0.3">
      <c r="A8" s="26" t="s">
        <v>26</v>
      </c>
      <c r="B8" s="27">
        <f>SUM(B9+B11)</f>
        <v>74586.66</v>
      </c>
      <c r="C8" s="27">
        <v>363661</v>
      </c>
      <c r="D8" s="27">
        <f>SUM(D9+D11)</f>
        <v>363661</v>
      </c>
      <c r="E8" s="27">
        <f>SUM(E9+E11)</f>
        <v>353601.76</v>
      </c>
      <c r="F8" s="27">
        <f>SUM(E8/B8)*100</f>
        <v>474.08177279958642</v>
      </c>
      <c r="G8" s="27">
        <f t="shared" ref="G8:G12" si="0">SUM(E8/D8)*100</f>
        <v>97.233896403518656</v>
      </c>
    </row>
    <row r="9" spans="1:16" x14ac:dyDescent="0.3">
      <c r="A9" s="26" t="s">
        <v>172</v>
      </c>
      <c r="B9" s="27">
        <f>SUM(B10)</f>
        <v>67535.05</v>
      </c>
      <c r="C9" s="27">
        <v>210000</v>
      </c>
      <c r="D9" s="27">
        <f>SUM(D10)</f>
        <v>210000</v>
      </c>
      <c r="E9" s="27">
        <f>SUM(E10)</f>
        <v>55512.24</v>
      </c>
      <c r="F9" s="27">
        <f t="shared" ref="F9:F10" si="1">SUM(E9/B9)*100</f>
        <v>82.197673652421955</v>
      </c>
      <c r="G9" s="27">
        <f t="shared" si="0"/>
        <v>26.434399999999997</v>
      </c>
    </row>
    <row r="10" spans="1:16" x14ac:dyDescent="0.3">
      <c r="A10" s="25" t="s">
        <v>173</v>
      </c>
      <c r="B10" s="28">
        <v>67535.05</v>
      </c>
      <c r="C10" s="28">
        <v>210000</v>
      </c>
      <c r="D10" s="28">
        <v>210000</v>
      </c>
      <c r="E10" s="28">
        <v>55512.24</v>
      </c>
      <c r="F10" s="28">
        <f t="shared" si="1"/>
        <v>82.197673652421955</v>
      </c>
      <c r="G10" s="28">
        <f t="shared" si="0"/>
        <v>26.434399999999997</v>
      </c>
    </row>
    <row r="11" spans="1:16" x14ac:dyDescent="0.3">
      <c r="A11" s="26" t="s">
        <v>27</v>
      </c>
      <c r="B11" s="27">
        <f t="shared" ref="B11:E11" si="2">SUM(B12)</f>
        <v>7051.61</v>
      </c>
      <c r="C11" s="27">
        <v>153661</v>
      </c>
      <c r="D11" s="27">
        <f t="shared" si="2"/>
        <v>153661</v>
      </c>
      <c r="E11" s="27">
        <f t="shared" si="2"/>
        <v>298089.52</v>
      </c>
      <c r="F11" s="27">
        <f t="shared" ref="F11:F35" si="3">SUM(E11/B11)*100</f>
        <v>4227.2547687691185</v>
      </c>
      <c r="G11" s="27">
        <f t="shared" si="0"/>
        <v>193.99165695915036</v>
      </c>
    </row>
    <row r="12" spans="1:16" x14ac:dyDescent="0.3">
      <c r="A12" s="25" t="s">
        <v>28</v>
      </c>
      <c r="B12" s="28">
        <v>7051.61</v>
      </c>
      <c r="C12" s="28">
        <v>153661</v>
      </c>
      <c r="D12" s="28">
        <v>153661</v>
      </c>
      <c r="E12" s="28">
        <v>298089.52</v>
      </c>
      <c r="F12" s="28">
        <f t="shared" si="3"/>
        <v>4227.2547687691185</v>
      </c>
      <c r="G12" s="28">
        <f t="shared" si="0"/>
        <v>193.99165695915036</v>
      </c>
      <c r="O12" s="67"/>
      <c r="P12" s="67"/>
    </row>
    <row r="13" spans="1:16" x14ac:dyDescent="0.3">
      <c r="A13" s="26" t="s">
        <v>29</v>
      </c>
      <c r="B13" s="27">
        <f>SUM(B14)</f>
        <v>4055.1</v>
      </c>
      <c r="C13" s="27">
        <v>716</v>
      </c>
      <c r="D13" s="27">
        <f>SUM(D14)</f>
        <v>716</v>
      </c>
      <c r="E13" s="27">
        <f>SUM(E14)</f>
        <v>100.75</v>
      </c>
      <c r="F13" s="27">
        <f t="shared" si="3"/>
        <v>2.4845256590466329</v>
      </c>
      <c r="G13" s="27">
        <f>SUM(E13/D13)*100</f>
        <v>14.07122905027933</v>
      </c>
    </row>
    <row r="14" spans="1:16" x14ac:dyDescent="0.3">
      <c r="A14" s="26" t="s">
        <v>30</v>
      </c>
      <c r="B14" s="27">
        <f>SUM(B15:B17)</f>
        <v>4055.1</v>
      </c>
      <c r="C14" s="27">
        <v>716</v>
      </c>
      <c r="D14" s="27">
        <f>SUM(D15:D17)</f>
        <v>716</v>
      </c>
      <c r="E14" s="27">
        <f>SUM(E15:E17)</f>
        <v>100.75</v>
      </c>
      <c r="F14" s="27">
        <f t="shared" si="3"/>
        <v>2.4845256590466329</v>
      </c>
      <c r="G14" s="27">
        <f t="shared" ref="G14:G32" si="4">SUM(E14/D14)*100</f>
        <v>14.07122905027933</v>
      </c>
    </row>
    <row r="15" spans="1:16" x14ac:dyDescent="0.3">
      <c r="A15" s="25" t="s">
        <v>45</v>
      </c>
      <c r="B15" s="28">
        <v>4.01</v>
      </c>
      <c r="C15" s="28">
        <v>398</v>
      </c>
      <c r="D15" s="28">
        <v>398</v>
      </c>
      <c r="E15" s="28">
        <v>1.1000000000000001</v>
      </c>
      <c r="F15" s="28">
        <f t="shared" si="3"/>
        <v>27.431421446384043</v>
      </c>
      <c r="G15" s="28">
        <f t="shared" si="4"/>
        <v>0.27638190954773872</v>
      </c>
      <c r="N15" s="65"/>
    </row>
    <row r="16" spans="1:16" x14ac:dyDescent="0.3">
      <c r="A16" s="25" t="s">
        <v>31</v>
      </c>
      <c r="B16" s="28">
        <v>3256.74</v>
      </c>
      <c r="C16" s="28">
        <v>318</v>
      </c>
      <c r="D16" s="28">
        <v>318</v>
      </c>
      <c r="E16" s="28">
        <v>99.65</v>
      </c>
      <c r="F16" s="28">
        <f t="shared" si="3"/>
        <v>3.0598082745322013</v>
      </c>
      <c r="G16" s="28">
        <f t="shared" si="4"/>
        <v>31.336477987421386</v>
      </c>
    </row>
    <row r="17" spans="1:7" x14ac:dyDescent="0.3">
      <c r="A17" s="25" t="s">
        <v>46</v>
      </c>
      <c r="B17" s="28">
        <v>794.35</v>
      </c>
      <c r="C17" s="28">
        <v>0</v>
      </c>
      <c r="D17" s="28">
        <v>0</v>
      </c>
      <c r="E17" s="28">
        <v>0</v>
      </c>
      <c r="F17" s="28">
        <f t="shared" si="3"/>
        <v>0</v>
      </c>
      <c r="G17" s="28">
        <v>0</v>
      </c>
    </row>
    <row r="18" spans="1:7" x14ac:dyDescent="0.3">
      <c r="A18" s="26" t="s">
        <v>32</v>
      </c>
      <c r="B18" s="27">
        <f t="shared" ref="B18:E19" si="5">SUM(B19)</f>
        <v>704299.65</v>
      </c>
      <c r="C18" s="27">
        <v>940618</v>
      </c>
      <c r="D18" s="27">
        <f t="shared" si="5"/>
        <v>940618</v>
      </c>
      <c r="E18" s="27">
        <f t="shared" si="5"/>
        <v>749467.78</v>
      </c>
      <c r="F18" s="27">
        <f t="shared" si="3"/>
        <v>106.41319784838741</v>
      </c>
      <c r="G18" s="27">
        <f t="shared" si="4"/>
        <v>79.678230695138723</v>
      </c>
    </row>
    <row r="19" spans="1:7" x14ac:dyDescent="0.3">
      <c r="A19" s="26" t="s">
        <v>33</v>
      </c>
      <c r="B19" s="27">
        <f t="shared" si="5"/>
        <v>704299.65</v>
      </c>
      <c r="C19" s="27">
        <v>940618</v>
      </c>
      <c r="D19" s="27">
        <f t="shared" si="5"/>
        <v>940618</v>
      </c>
      <c r="E19" s="27">
        <f t="shared" si="5"/>
        <v>749467.78</v>
      </c>
      <c r="F19" s="27">
        <f t="shared" si="3"/>
        <v>106.41319784838741</v>
      </c>
      <c r="G19" s="27">
        <f t="shared" si="4"/>
        <v>79.678230695138723</v>
      </c>
    </row>
    <row r="20" spans="1:7" x14ac:dyDescent="0.3">
      <c r="A20" s="25" t="s">
        <v>34</v>
      </c>
      <c r="B20" s="28">
        <v>704299.65</v>
      </c>
      <c r="C20" s="28">
        <v>940618</v>
      </c>
      <c r="D20" s="28">
        <v>940618</v>
      </c>
      <c r="E20" s="28">
        <v>749467.78</v>
      </c>
      <c r="F20" s="28">
        <f t="shared" si="3"/>
        <v>106.41319784838741</v>
      </c>
      <c r="G20" s="28">
        <f t="shared" si="4"/>
        <v>79.678230695138723</v>
      </c>
    </row>
    <row r="21" spans="1:7" x14ac:dyDescent="0.3">
      <c r="A21" s="26" t="s">
        <v>35</v>
      </c>
      <c r="B21" s="27">
        <f t="shared" ref="B21:D21" si="6">SUM(B24)</f>
        <v>1073300.47</v>
      </c>
      <c r="C21" s="27">
        <v>1740077</v>
      </c>
      <c r="D21" s="27">
        <f t="shared" si="6"/>
        <v>1740077</v>
      </c>
      <c r="E21" s="27">
        <f>SUM(E22+E24)</f>
        <v>1443872.96</v>
      </c>
      <c r="F21" s="27">
        <f t="shared" si="3"/>
        <v>134.52644439818422</v>
      </c>
      <c r="G21" s="27">
        <f t="shared" si="4"/>
        <v>82.977532603442256</v>
      </c>
    </row>
    <row r="22" spans="1:7" x14ac:dyDescent="0.3">
      <c r="A22" s="26" t="s">
        <v>176</v>
      </c>
      <c r="B22" s="27">
        <f>SUM(B23)</f>
        <v>0</v>
      </c>
      <c r="C22" s="27">
        <v>0</v>
      </c>
      <c r="D22" s="27">
        <f>SUM(D23)</f>
        <v>0</v>
      </c>
      <c r="E22" s="27">
        <f>SUM(E23)</f>
        <v>2189.9299999999998</v>
      </c>
      <c r="F22" s="27">
        <v>0</v>
      </c>
      <c r="G22" s="27">
        <v>0</v>
      </c>
    </row>
    <row r="23" spans="1:7" x14ac:dyDescent="0.3">
      <c r="A23" s="25" t="s">
        <v>175</v>
      </c>
      <c r="B23" s="28">
        <v>0</v>
      </c>
      <c r="C23" s="28">
        <v>0</v>
      </c>
      <c r="D23" s="28">
        <v>0</v>
      </c>
      <c r="E23" s="28">
        <v>2189.9299999999998</v>
      </c>
      <c r="F23" s="28">
        <v>0</v>
      </c>
      <c r="G23" s="28">
        <v>0</v>
      </c>
    </row>
    <row r="24" spans="1:7" x14ac:dyDescent="0.3">
      <c r="A24" s="26" t="s">
        <v>36</v>
      </c>
      <c r="B24" s="27">
        <f>SUM(B25)</f>
        <v>1073300.47</v>
      </c>
      <c r="C24" s="27">
        <v>1740077</v>
      </c>
      <c r="D24" s="27">
        <f>SUM(D25)</f>
        <v>1740077</v>
      </c>
      <c r="E24" s="27">
        <f>SUM(E25)</f>
        <v>1441683.03</v>
      </c>
      <c r="F24" s="27">
        <f t="shared" si="3"/>
        <v>134.32240740563546</v>
      </c>
      <c r="G24" s="27">
        <f t="shared" si="4"/>
        <v>82.851680126798982</v>
      </c>
    </row>
    <row r="25" spans="1:7" x14ac:dyDescent="0.3">
      <c r="A25" s="25" t="s">
        <v>37</v>
      </c>
      <c r="B25" s="28">
        <v>1073300.47</v>
      </c>
      <c r="C25" s="28">
        <v>1740077</v>
      </c>
      <c r="D25" s="28">
        <v>1740077</v>
      </c>
      <c r="E25" s="28">
        <v>1441683.03</v>
      </c>
      <c r="F25" s="28">
        <f t="shared" si="3"/>
        <v>134.32240740563546</v>
      </c>
      <c r="G25" s="28">
        <f t="shared" si="4"/>
        <v>82.851680126798982</v>
      </c>
    </row>
    <row r="26" spans="1:7" x14ac:dyDescent="0.3">
      <c r="A26" s="26" t="s">
        <v>38</v>
      </c>
      <c r="B26" s="27">
        <f>SUM(B27+B31)</f>
        <v>3592327.77</v>
      </c>
      <c r="C26" s="27">
        <v>3688922</v>
      </c>
      <c r="D26" s="27">
        <f>SUM(D27+D31)</f>
        <v>3688922</v>
      </c>
      <c r="E26" s="27">
        <f>SUM(E27+E31)</f>
        <v>3957672.29</v>
      </c>
      <c r="F26" s="27">
        <f t="shared" si="3"/>
        <v>110.17013322255949</v>
      </c>
      <c r="G26" s="27">
        <f t="shared" si="4"/>
        <v>107.28533403525475</v>
      </c>
    </row>
    <row r="27" spans="1:7" x14ac:dyDescent="0.3">
      <c r="A27" s="26" t="s">
        <v>41</v>
      </c>
      <c r="B27" s="27">
        <f>SUM(B28:B30)</f>
        <v>1103758.83</v>
      </c>
      <c r="C27" s="27">
        <v>891204</v>
      </c>
      <c r="D27" s="27">
        <f>SUM(D28:D30)</f>
        <v>891204</v>
      </c>
      <c r="E27" s="27">
        <f>SUM(E28:E30)</f>
        <v>864814.99</v>
      </c>
      <c r="F27" s="27">
        <f t="shared" si="3"/>
        <v>78.351807160627658</v>
      </c>
      <c r="G27" s="27">
        <f t="shared" si="4"/>
        <v>97.038948433804151</v>
      </c>
    </row>
    <row r="28" spans="1:7" x14ac:dyDescent="0.3">
      <c r="A28" s="25" t="s">
        <v>42</v>
      </c>
      <c r="B28" s="28">
        <v>680348.45</v>
      </c>
      <c r="C28" s="28">
        <v>391711</v>
      </c>
      <c r="D28" s="28">
        <v>391711</v>
      </c>
      <c r="E28" s="28">
        <v>367077.84</v>
      </c>
      <c r="F28" s="28">
        <f t="shared" si="3"/>
        <v>53.954387637687731</v>
      </c>
      <c r="G28" s="28">
        <f t="shared" si="4"/>
        <v>93.711394369828781</v>
      </c>
    </row>
    <row r="29" spans="1:7" x14ac:dyDescent="0.3">
      <c r="A29" s="25" t="s">
        <v>43</v>
      </c>
      <c r="B29" s="28">
        <v>157964.76</v>
      </c>
      <c r="C29" s="28">
        <v>234048</v>
      </c>
      <c r="D29" s="28">
        <v>234048</v>
      </c>
      <c r="E29" s="28">
        <v>232292.15</v>
      </c>
      <c r="F29" s="28">
        <f t="shared" si="3"/>
        <v>147.05314653724031</v>
      </c>
      <c r="G29" s="28">
        <f t="shared" si="4"/>
        <v>99.249790641235975</v>
      </c>
    </row>
    <row r="30" spans="1:7" x14ac:dyDescent="0.3">
      <c r="A30" s="25" t="s">
        <v>44</v>
      </c>
      <c r="B30" s="28">
        <v>265445.62</v>
      </c>
      <c r="C30" s="28">
        <v>265445</v>
      </c>
      <c r="D30" s="28">
        <v>265445</v>
      </c>
      <c r="E30" s="28">
        <v>265445</v>
      </c>
      <c r="F30" s="28">
        <f t="shared" si="3"/>
        <v>99.999766430502788</v>
      </c>
      <c r="G30" s="28">
        <f t="shared" si="4"/>
        <v>100</v>
      </c>
    </row>
    <row r="31" spans="1:7" x14ac:dyDescent="0.3">
      <c r="A31" s="26" t="s">
        <v>39</v>
      </c>
      <c r="B31" s="27">
        <f>SUM(B32)</f>
        <v>2488568.94</v>
      </c>
      <c r="C31" s="27">
        <v>2797718</v>
      </c>
      <c r="D31" s="27">
        <f>SUM(D32)</f>
        <v>2797718</v>
      </c>
      <c r="E31" s="27">
        <f>SUM(E32)</f>
        <v>3092857.3</v>
      </c>
      <c r="F31" s="27">
        <f t="shared" si="3"/>
        <v>124.28256458107202</v>
      </c>
      <c r="G31" s="27">
        <f t="shared" si="4"/>
        <v>110.54928695458226</v>
      </c>
    </row>
    <row r="32" spans="1:7" x14ac:dyDescent="0.3">
      <c r="A32" s="25" t="s">
        <v>40</v>
      </c>
      <c r="B32" s="28">
        <v>2488568.94</v>
      </c>
      <c r="C32" s="28">
        <v>2797718</v>
      </c>
      <c r="D32" s="28">
        <v>2797718</v>
      </c>
      <c r="E32" s="28">
        <v>3092857.3</v>
      </c>
      <c r="F32" s="28">
        <f t="shared" si="3"/>
        <v>124.28256458107202</v>
      </c>
      <c r="G32" s="28">
        <f t="shared" si="4"/>
        <v>110.54928695458226</v>
      </c>
    </row>
    <row r="33" spans="1:7" x14ac:dyDescent="0.3">
      <c r="A33" s="26" t="s">
        <v>168</v>
      </c>
      <c r="B33" s="27">
        <f t="shared" ref="B33:E34" si="7">SUM(B34)</f>
        <v>25502.74</v>
      </c>
      <c r="C33" s="27">
        <v>0</v>
      </c>
      <c r="D33" s="27">
        <f t="shared" si="7"/>
        <v>0</v>
      </c>
      <c r="E33" s="27">
        <f t="shared" si="7"/>
        <v>0</v>
      </c>
      <c r="F33" s="28">
        <f t="shared" si="3"/>
        <v>0</v>
      </c>
      <c r="G33" s="28">
        <v>0</v>
      </c>
    </row>
    <row r="34" spans="1:7" x14ac:dyDescent="0.3">
      <c r="A34" s="26" t="s">
        <v>169</v>
      </c>
      <c r="B34" s="27">
        <f t="shared" si="7"/>
        <v>25502.74</v>
      </c>
      <c r="C34" s="27">
        <v>0</v>
      </c>
      <c r="D34" s="27">
        <f t="shared" si="7"/>
        <v>0</v>
      </c>
      <c r="E34" s="27">
        <f t="shared" si="7"/>
        <v>0</v>
      </c>
      <c r="F34" s="28">
        <f t="shared" si="3"/>
        <v>0</v>
      </c>
      <c r="G34" s="28">
        <v>0</v>
      </c>
    </row>
    <row r="35" spans="1:7" x14ac:dyDescent="0.3">
      <c r="A35" s="25" t="s">
        <v>170</v>
      </c>
      <c r="B35" s="28">
        <v>25502.74</v>
      </c>
      <c r="C35" s="28">
        <v>0</v>
      </c>
      <c r="D35" s="28">
        <v>0</v>
      </c>
      <c r="E35" s="28">
        <v>0</v>
      </c>
      <c r="F35" s="28">
        <f t="shared" si="3"/>
        <v>0</v>
      </c>
      <c r="G35" s="28">
        <v>0</v>
      </c>
    </row>
    <row r="36" spans="1:7" x14ac:dyDescent="0.3">
      <c r="A36" s="30" t="s">
        <v>47</v>
      </c>
      <c r="B36" s="31">
        <f>SUM(B37+B46+B77)</f>
        <v>4687231.5299999993</v>
      </c>
      <c r="C36" s="31">
        <f>SUM(C37+C46+C77)</f>
        <v>5672240</v>
      </c>
      <c r="D36" s="31">
        <f>SUM(D37+D46+D77)</f>
        <v>5672240</v>
      </c>
      <c r="E36" s="31">
        <f>SUM(E37+E46+E77)</f>
        <v>5823795.4199999999</v>
      </c>
      <c r="F36" s="32">
        <f>SUM(E36/B36)*100</f>
        <v>124.24808509512653</v>
      </c>
      <c r="G36" s="32">
        <f>SUM(E36/D36)*100</f>
        <v>102.67187953965275</v>
      </c>
    </row>
    <row r="37" spans="1:7" x14ac:dyDescent="0.3">
      <c r="A37" s="26" t="s">
        <v>48</v>
      </c>
      <c r="B37" s="27">
        <f>SUM(B38+B41+B43)</f>
        <v>2694235.84</v>
      </c>
      <c r="C37" s="27">
        <v>3464573</v>
      </c>
      <c r="D37" s="27">
        <f>SUM(D38+D41+D43)</f>
        <v>3464573</v>
      </c>
      <c r="E37" s="27">
        <f>SUM(E38+E41+E43)</f>
        <v>3547718.7800000003</v>
      </c>
      <c r="F37" s="27">
        <f>SUM(E37/B37)*100</f>
        <v>131.67810803080997</v>
      </c>
      <c r="G37" s="27">
        <f>SUM(E37/D37)*100</f>
        <v>102.39988535383726</v>
      </c>
    </row>
    <row r="38" spans="1:7" x14ac:dyDescent="0.3">
      <c r="A38" s="26" t="s">
        <v>49</v>
      </c>
      <c r="B38" s="27">
        <f>SUM(B39:B40)</f>
        <v>2272929.06</v>
      </c>
      <c r="C38" s="27">
        <v>2903441</v>
      </c>
      <c r="D38" s="27">
        <f>SUM(D39:D40)</f>
        <v>2903441</v>
      </c>
      <c r="E38" s="27">
        <f>SUM(E39:E40)</f>
        <v>2970520.2100000004</v>
      </c>
      <c r="F38" s="27">
        <f t="shared" ref="F38:F84" si="8">SUM(E38/B38)*100</f>
        <v>130.69128563123743</v>
      </c>
      <c r="G38" s="27">
        <f t="shared" ref="G38:G84" si="9">SUM(E38/D38)*100</f>
        <v>102.31033487506723</v>
      </c>
    </row>
    <row r="39" spans="1:7" x14ac:dyDescent="0.3">
      <c r="A39" s="25" t="s">
        <v>50</v>
      </c>
      <c r="B39" s="28">
        <v>2211167.81</v>
      </c>
      <c r="C39" s="28">
        <v>2790389</v>
      </c>
      <c r="D39" s="28">
        <v>2790389</v>
      </c>
      <c r="E39" s="28">
        <v>2851614.22</v>
      </c>
      <c r="F39" s="28">
        <f t="shared" si="8"/>
        <v>128.96417029515277</v>
      </c>
      <c r="G39" s="28">
        <f t="shared" si="9"/>
        <v>102.1941464075439</v>
      </c>
    </row>
    <row r="40" spans="1:7" x14ac:dyDescent="0.3">
      <c r="A40" s="25" t="s">
        <v>51</v>
      </c>
      <c r="B40" s="28">
        <v>61761.25</v>
      </c>
      <c r="C40" s="28">
        <v>113052</v>
      </c>
      <c r="D40" s="28">
        <v>113052</v>
      </c>
      <c r="E40" s="28">
        <v>118905.99</v>
      </c>
      <c r="F40" s="28">
        <f t="shared" si="8"/>
        <v>192.52523224513754</v>
      </c>
      <c r="G40" s="28">
        <f t="shared" si="9"/>
        <v>105.17813926334784</v>
      </c>
    </row>
    <row r="41" spans="1:7" x14ac:dyDescent="0.3">
      <c r="A41" s="26" t="s">
        <v>52</v>
      </c>
      <c r="B41" s="27">
        <f>SUM(B42)</f>
        <v>101465.53</v>
      </c>
      <c r="C41" s="27">
        <v>139233</v>
      </c>
      <c r="D41" s="27">
        <f>SUM(D42)</f>
        <v>139233</v>
      </c>
      <c r="E41" s="27">
        <f>SUM(E42)</f>
        <v>147167.51999999999</v>
      </c>
      <c r="F41" s="27">
        <f t="shared" si="8"/>
        <v>145.04188762429959</v>
      </c>
      <c r="G41" s="27">
        <f t="shared" si="9"/>
        <v>105.69873521363469</v>
      </c>
    </row>
    <row r="42" spans="1:7" x14ac:dyDescent="0.3">
      <c r="A42" s="25" t="s">
        <v>53</v>
      </c>
      <c r="B42" s="28">
        <v>101465.53</v>
      </c>
      <c r="C42" s="28">
        <v>139233</v>
      </c>
      <c r="D42" s="28">
        <v>139233</v>
      </c>
      <c r="E42" s="28">
        <v>147167.51999999999</v>
      </c>
      <c r="F42" s="28">
        <f t="shared" si="8"/>
        <v>145.04188762429959</v>
      </c>
      <c r="G42" s="28">
        <f t="shared" si="9"/>
        <v>105.69873521363469</v>
      </c>
    </row>
    <row r="43" spans="1:7" x14ac:dyDescent="0.3">
      <c r="A43" s="26" t="s">
        <v>54</v>
      </c>
      <c r="B43" s="27">
        <f>SUM(B44:B45)</f>
        <v>319841.25</v>
      </c>
      <c r="C43" s="27">
        <v>421899</v>
      </c>
      <c r="D43" s="27">
        <f>SUM(D44:D45)</f>
        <v>421899</v>
      </c>
      <c r="E43" s="27">
        <f>SUM(E44:E45)</f>
        <v>430031.05000000005</v>
      </c>
      <c r="F43" s="27">
        <f t="shared" si="8"/>
        <v>134.45140362601762</v>
      </c>
      <c r="G43" s="27">
        <f t="shared" si="9"/>
        <v>101.92748738442141</v>
      </c>
    </row>
    <row r="44" spans="1:7" x14ac:dyDescent="0.3">
      <c r="A44" s="25" t="s">
        <v>55</v>
      </c>
      <c r="B44" s="28">
        <v>319477.44</v>
      </c>
      <c r="C44" s="28">
        <v>421899</v>
      </c>
      <c r="D44" s="28">
        <v>421899</v>
      </c>
      <c r="E44" s="28">
        <v>428804.52</v>
      </c>
      <c r="F44" s="28">
        <f t="shared" si="8"/>
        <v>134.22059473119606</v>
      </c>
      <c r="G44" s="28">
        <f t="shared" si="9"/>
        <v>101.63677088592293</v>
      </c>
    </row>
    <row r="45" spans="1:7" x14ac:dyDescent="0.3">
      <c r="A45" s="25" t="s">
        <v>56</v>
      </c>
      <c r="B45" s="28">
        <v>363.81</v>
      </c>
      <c r="C45" s="28">
        <v>0</v>
      </c>
      <c r="D45" s="28">
        <v>0</v>
      </c>
      <c r="E45" s="28">
        <v>1226.53</v>
      </c>
      <c r="F45" s="28">
        <f t="shared" si="8"/>
        <v>337.13476814820922</v>
      </c>
      <c r="G45" s="28">
        <v>0</v>
      </c>
    </row>
    <row r="46" spans="1:7" x14ac:dyDescent="0.3">
      <c r="A46" s="26" t="s">
        <v>57</v>
      </c>
      <c r="B46" s="27">
        <f>SUM(B47+B51+B57+B67+B69)</f>
        <v>1909166.9699999997</v>
      </c>
      <c r="C46" s="27">
        <v>2095535</v>
      </c>
      <c r="D46" s="27">
        <f>SUM(D47+D51+D57+D67+D69)</f>
        <v>2095535</v>
      </c>
      <c r="E46" s="27">
        <f>SUM(E47+E51+E57+E67+E69)</f>
        <v>2166795.5099999998</v>
      </c>
      <c r="F46" s="27">
        <f t="shared" si="8"/>
        <v>113.4942906538971</v>
      </c>
      <c r="G46" s="27">
        <f t="shared" si="9"/>
        <v>103.40058791668952</v>
      </c>
    </row>
    <row r="47" spans="1:7" x14ac:dyDescent="0.3">
      <c r="A47" s="26" t="s">
        <v>58</v>
      </c>
      <c r="B47" s="27">
        <f>SUM(B48:B50)</f>
        <v>122992.05</v>
      </c>
      <c r="C47" s="27">
        <v>135192</v>
      </c>
      <c r="D47" s="27">
        <f>SUM(D48:D50)</f>
        <v>135192</v>
      </c>
      <c r="E47" s="27">
        <f>SUM(E48:E50)</f>
        <v>149736.99</v>
      </c>
      <c r="F47" s="27">
        <f t="shared" si="8"/>
        <v>121.74525914479837</v>
      </c>
      <c r="G47" s="27">
        <f t="shared" si="9"/>
        <v>110.75876531155689</v>
      </c>
    </row>
    <row r="48" spans="1:7" x14ac:dyDescent="0.3">
      <c r="A48" s="25" t="s">
        <v>59</v>
      </c>
      <c r="B48" s="28">
        <v>8658.2099999999991</v>
      </c>
      <c r="C48" s="28">
        <v>8351</v>
      </c>
      <c r="D48" s="28">
        <v>8351</v>
      </c>
      <c r="E48" s="28">
        <v>12758.42</v>
      </c>
      <c r="F48" s="28">
        <f t="shared" si="8"/>
        <v>147.35632422868008</v>
      </c>
      <c r="G48" s="28">
        <f t="shared" si="9"/>
        <v>152.77715243683392</v>
      </c>
    </row>
    <row r="49" spans="1:7" x14ac:dyDescent="0.3">
      <c r="A49" s="25" t="s">
        <v>60</v>
      </c>
      <c r="B49" s="28">
        <v>109325.08</v>
      </c>
      <c r="C49" s="28">
        <v>122723</v>
      </c>
      <c r="D49" s="28">
        <v>122723</v>
      </c>
      <c r="E49" s="28">
        <v>125731.21</v>
      </c>
      <c r="F49" s="28">
        <f t="shared" si="8"/>
        <v>115.00673953314282</v>
      </c>
      <c r="G49" s="28">
        <f t="shared" si="9"/>
        <v>102.451219412824</v>
      </c>
    </row>
    <row r="50" spans="1:7" x14ac:dyDescent="0.3">
      <c r="A50" s="25" t="s">
        <v>61</v>
      </c>
      <c r="B50" s="28">
        <v>5008.76</v>
      </c>
      <c r="C50" s="28">
        <v>4118</v>
      </c>
      <c r="D50" s="28">
        <v>4118</v>
      </c>
      <c r="E50" s="28">
        <v>11247.36</v>
      </c>
      <c r="F50" s="28">
        <f t="shared" si="8"/>
        <v>224.55378177433136</v>
      </c>
      <c r="G50" s="28">
        <f t="shared" si="9"/>
        <v>273.12676056338029</v>
      </c>
    </row>
    <row r="51" spans="1:7" x14ac:dyDescent="0.3">
      <c r="A51" s="26" t="s">
        <v>62</v>
      </c>
      <c r="B51" s="27">
        <f>SUM(B52:B56)</f>
        <v>941600.83</v>
      </c>
      <c r="C51" s="27">
        <v>1111161</v>
      </c>
      <c r="D51" s="27">
        <f>SUM(D52:D56)</f>
        <v>1111161</v>
      </c>
      <c r="E51" s="27">
        <f>SUM(E52:E56)</f>
        <v>1061443.73</v>
      </c>
      <c r="F51" s="27">
        <f t="shared" si="8"/>
        <v>112.72756949460208</v>
      </c>
      <c r="G51" s="27">
        <f t="shared" si="9"/>
        <v>95.525646598467731</v>
      </c>
    </row>
    <row r="52" spans="1:7" x14ac:dyDescent="0.3">
      <c r="A52" s="25" t="s">
        <v>63</v>
      </c>
      <c r="B52" s="28">
        <v>90241.04</v>
      </c>
      <c r="C52" s="28">
        <v>103235</v>
      </c>
      <c r="D52" s="28">
        <v>103235</v>
      </c>
      <c r="E52" s="28">
        <v>103810.12</v>
      </c>
      <c r="F52" s="28">
        <f t="shared" si="8"/>
        <v>115.03648450860054</v>
      </c>
      <c r="G52" s="28">
        <f t="shared" si="9"/>
        <v>100.55709788346977</v>
      </c>
    </row>
    <row r="53" spans="1:7" x14ac:dyDescent="0.3">
      <c r="A53" s="25" t="s">
        <v>64</v>
      </c>
      <c r="B53" s="28">
        <v>332999.12</v>
      </c>
      <c r="C53" s="28">
        <v>566117</v>
      </c>
      <c r="D53" s="28">
        <v>566117</v>
      </c>
      <c r="E53" s="28">
        <v>419328.48</v>
      </c>
      <c r="F53" s="28">
        <f t="shared" si="8"/>
        <v>125.92480124271799</v>
      </c>
      <c r="G53" s="28">
        <f t="shared" si="9"/>
        <v>74.070992392032025</v>
      </c>
    </row>
    <row r="54" spans="1:7" x14ac:dyDescent="0.3">
      <c r="A54" s="25" t="s">
        <v>65</v>
      </c>
      <c r="B54" s="28">
        <v>478542.25</v>
      </c>
      <c r="C54" s="28">
        <v>393332</v>
      </c>
      <c r="D54" s="28">
        <v>393332</v>
      </c>
      <c r="E54" s="28">
        <v>494401.26</v>
      </c>
      <c r="F54" s="28">
        <f t="shared" si="8"/>
        <v>103.31402504167606</v>
      </c>
      <c r="G54" s="28">
        <f t="shared" si="9"/>
        <v>125.6956616802091</v>
      </c>
    </row>
    <row r="55" spans="1:7" x14ac:dyDescent="0.3">
      <c r="A55" s="25" t="s">
        <v>66</v>
      </c>
      <c r="B55" s="28">
        <v>19966.12</v>
      </c>
      <c r="C55" s="28">
        <v>13291</v>
      </c>
      <c r="D55" s="28">
        <v>13291</v>
      </c>
      <c r="E55" s="28">
        <v>13638.7</v>
      </c>
      <c r="F55" s="28">
        <f t="shared" si="8"/>
        <v>68.309215811584835</v>
      </c>
      <c r="G55" s="28">
        <f t="shared" si="9"/>
        <v>102.61605597772929</v>
      </c>
    </row>
    <row r="56" spans="1:7" x14ac:dyDescent="0.3">
      <c r="A56" s="25" t="s">
        <v>67</v>
      </c>
      <c r="B56" s="28">
        <v>19852.3</v>
      </c>
      <c r="C56" s="28">
        <v>35186</v>
      </c>
      <c r="D56" s="28">
        <v>35186</v>
      </c>
      <c r="E56" s="28">
        <v>30265.17</v>
      </c>
      <c r="F56" s="28">
        <f t="shared" si="8"/>
        <v>152.45170584768516</v>
      </c>
      <c r="G56" s="28">
        <f t="shared" si="9"/>
        <v>86.014807025521506</v>
      </c>
    </row>
    <row r="57" spans="1:7" x14ac:dyDescent="0.3">
      <c r="A57" s="26" t="s">
        <v>68</v>
      </c>
      <c r="B57" s="27">
        <f>SUM(B58:B66)</f>
        <v>752035.72999999986</v>
      </c>
      <c r="C57" s="27">
        <v>755723</v>
      </c>
      <c r="D57" s="27">
        <f>SUM(D58:D66)</f>
        <v>755723</v>
      </c>
      <c r="E57" s="27">
        <f>SUM(E58:E66)</f>
        <v>818250.33</v>
      </c>
      <c r="F57" s="27">
        <f t="shared" si="8"/>
        <v>108.80471463769416</v>
      </c>
      <c r="G57" s="27">
        <f t="shared" si="9"/>
        <v>108.27384239992695</v>
      </c>
    </row>
    <row r="58" spans="1:7" x14ac:dyDescent="0.3">
      <c r="A58" s="25" t="s">
        <v>69</v>
      </c>
      <c r="B58" s="28">
        <v>24088.86</v>
      </c>
      <c r="C58" s="28">
        <v>26417</v>
      </c>
      <c r="D58" s="28">
        <v>26417</v>
      </c>
      <c r="E58" s="28">
        <v>27342.89</v>
      </c>
      <c r="F58" s="28">
        <f t="shared" si="8"/>
        <v>113.50844332193387</v>
      </c>
      <c r="G58" s="28">
        <f t="shared" si="9"/>
        <v>103.50490214634516</v>
      </c>
    </row>
    <row r="59" spans="1:7" x14ac:dyDescent="0.3">
      <c r="A59" s="25" t="s">
        <v>70</v>
      </c>
      <c r="B59" s="28">
        <v>268609.21999999997</v>
      </c>
      <c r="C59" s="28">
        <v>177498</v>
      </c>
      <c r="D59" s="28">
        <v>177498</v>
      </c>
      <c r="E59" s="28">
        <v>266473.45</v>
      </c>
      <c r="F59" s="28">
        <f t="shared" si="8"/>
        <v>99.204878373125098</v>
      </c>
      <c r="G59" s="28">
        <f t="shared" si="9"/>
        <v>150.1275789022975</v>
      </c>
    </row>
    <row r="60" spans="1:7" x14ac:dyDescent="0.3">
      <c r="A60" s="25" t="s">
        <v>71</v>
      </c>
      <c r="B60" s="28">
        <v>36924.720000000001</v>
      </c>
      <c r="C60" s="28">
        <v>56452</v>
      </c>
      <c r="D60" s="28">
        <v>56452</v>
      </c>
      <c r="E60" s="28">
        <v>50802.99</v>
      </c>
      <c r="F60" s="28">
        <f t="shared" si="8"/>
        <v>137.58530870376268</v>
      </c>
      <c r="G60" s="28">
        <f t="shared" si="9"/>
        <v>89.993250903422378</v>
      </c>
    </row>
    <row r="61" spans="1:7" x14ac:dyDescent="0.3">
      <c r="A61" s="25" t="s">
        <v>72</v>
      </c>
      <c r="B61" s="28">
        <v>99109.61</v>
      </c>
      <c r="C61" s="28">
        <v>109192</v>
      </c>
      <c r="D61" s="28">
        <v>109192</v>
      </c>
      <c r="E61" s="28">
        <v>107609.8</v>
      </c>
      <c r="F61" s="28">
        <f t="shared" si="8"/>
        <v>108.5765547861605</v>
      </c>
      <c r="G61" s="28">
        <f t="shared" si="9"/>
        <v>98.550992746721377</v>
      </c>
    </row>
    <row r="62" spans="1:7" x14ac:dyDescent="0.3">
      <c r="A62" s="25" t="s">
        <v>73</v>
      </c>
      <c r="B62" s="28">
        <v>38822.519999999997</v>
      </c>
      <c r="C62" s="28">
        <v>41224</v>
      </c>
      <c r="D62" s="28">
        <v>41224</v>
      </c>
      <c r="E62" s="28">
        <v>40697.49</v>
      </c>
      <c r="F62" s="28">
        <f t="shared" si="8"/>
        <v>104.82959375125571</v>
      </c>
      <c r="G62" s="28">
        <f t="shared" si="9"/>
        <v>98.722807102658635</v>
      </c>
    </row>
    <row r="63" spans="1:7" x14ac:dyDescent="0.3">
      <c r="A63" s="25" t="s">
        <v>74</v>
      </c>
      <c r="B63" s="28">
        <v>12457.42</v>
      </c>
      <c r="C63" s="28">
        <v>12370</v>
      </c>
      <c r="D63" s="28">
        <v>12370</v>
      </c>
      <c r="E63" s="28">
        <v>12614.27</v>
      </c>
      <c r="F63" s="28">
        <f t="shared" si="8"/>
        <v>101.25908896063551</v>
      </c>
      <c r="G63" s="28">
        <f t="shared" si="9"/>
        <v>101.97469684721099</v>
      </c>
    </row>
    <row r="64" spans="1:7" x14ac:dyDescent="0.3">
      <c r="A64" s="25" t="s">
        <v>75</v>
      </c>
      <c r="B64" s="28">
        <v>182788.11</v>
      </c>
      <c r="C64" s="28">
        <v>224885</v>
      </c>
      <c r="D64" s="28">
        <v>224885</v>
      </c>
      <c r="E64" s="28">
        <v>206073.14</v>
      </c>
      <c r="F64" s="28">
        <f t="shared" si="8"/>
        <v>112.73880998058354</v>
      </c>
      <c r="G64" s="28">
        <f t="shared" si="9"/>
        <v>91.634897836672081</v>
      </c>
    </row>
    <row r="65" spans="1:7" x14ac:dyDescent="0.3">
      <c r="A65" s="25" t="s">
        <v>171</v>
      </c>
      <c r="B65" s="28">
        <v>29755.69</v>
      </c>
      <c r="C65" s="28">
        <v>46707</v>
      </c>
      <c r="D65" s="28">
        <v>46707</v>
      </c>
      <c r="E65" s="28">
        <v>43243.48</v>
      </c>
      <c r="F65" s="28">
        <f t="shared" si="8"/>
        <v>145.32843970346514</v>
      </c>
      <c r="G65" s="28">
        <f t="shared" si="9"/>
        <v>92.584580469736878</v>
      </c>
    </row>
    <row r="66" spans="1:7" x14ac:dyDescent="0.3">
      <c r="A66" s="25" t="s">
        <v>77</v>
      </c>
      <c r="B66" s="28">
        <v>59479.58</v>
      </c>
      <c r="C66" s="28">
        <v>60978</v>
      </c>
      <c r="D66" s="28">
        <v>60978</v>
      </c>
      <c r="E66" s="28">
        <v>63392.82</v>
      </c>
      <c r="F66" s="28">
        <f t="shared" si="8"/>
        <v>106.57913186340589</v>
      </c>
      <c r="G66" s="28">
        <f t="shared" si="9"/>
        <v>103.96014956213718</v>
      </c>
    </row>
    <row r="67" spans="1:7" x14ac:dyDescent="0.3">
      <c r="A67" s="26" t="s">
        <v>78</v>
      </c>
      <c r="B67" s="27">
        <f>SUM(B68)</f>
        <v>2077.38</v>
      </c>
      <c r="C67" s="27">
        <v>391</v>
      </c>
      <c r="D67" s="27">
        <f>SUM(D68)</f>
        <v>391</v>
      </c>
      <c r="E67" s="27">
        <f>SUM(E68)</f>
        <v>823.68</v>
      </c>
      <c r="F67" s="27">
        <f t="shared" si="8"/>
        <v>39.649943679057273</v>
      </c>
      <c r="G67" s="27">
        <f t="shared" si="9"/>
        <v>210.65984654731457</v>
      </c>
    </row>
    <row r="68" spans="1:7" x14ac:dyDescent="0.3">
      <c r="A68" s="25" t="s">
        <v>79</v>
      </c>
      <c r="B68" s="28">
        <v>2077.38</v>
      </c>
      <c r="C68" s="28">
        <v>391</v>
      </c>
      <c r="D68" s="28">
        <v>391</v>
      </c>
      <c r="E68" s="28">
        <v>823.68</v>
      </c>
      <c r="F68" s="28">
        <f t="shared" si="8"/>
        <v>39.649943679057273</v>
      </c>
      <c r="G68" s="28">
        <f t="shared" si="9"/>
        <v>210.65984654731457</v>
      </c>
    </row>
    <row r="69" spans="1:7" x14ac:dyDescent="0.3">
      <c r="A69" s="26" t="s">
        <v>80</v>
      </c>
      <c r="B69" s="27">
        <f>SUM(B70:B76)</f>
        <v>90460.98</v>
      </c>
      <c r="C69" s="27">
        <v>93068</v>
      </c>
      <c r="D69" s="27">
        <f>SUM(D70:D76)</f>
        <v>93068</v>
      </c>
      <c r="E69" s="27">
        <f>SUM(E70:E76)</f>
        <v>136540.78</v>
      </c>
      <c r="F69" s="27">
        <f t="shared" si="8"/>
        <v>150.93886889131647</v>
      </c>
      <c r="G69" s="27">
        <f t="shared" si="9"/>
        <v>146.7107706193321</v>
      </c>
    </row>
    <row r="70" spans="1:7" x14ac:dyDescent="0.3">
      <c r="A70" s="25" t="s">
        <v>81</v>
      </c>
      <c r="B70" s="28">
        <v>12430.53</v>
      </c>
      <c r="C70" s="28">
        <v>12476</v>
      </c>
      <c r="D70" s="28">
        <v>12476</v>
      </c>
      <c r="E70" s="28">
        <v>12412.15</v>
      </c>
      <c r="F70" s="28">
        <f t="shared" si="8"/>
        <v>99.852138243502083</v>
      </c>
      <c r="G70" s="28">
        <f t="shared" si="9"/>
        <v>99.488217377364535</v>
      </c>
    </row>
    <row r="71" spans="1:7" x14ac:dyDescent="0.3">
      <c r="A71" s="25" t="s">
        <v>82</v>
      </c>
      <c r="B71" s="28">
        <v>31043.96</v>
      </c>
      <c r="C71" s="28">
        <v>21236</v>
      </c>
      <c r="D71" s="28">
        <v>21236</v>
      </c>
      <c r="E71" s="28">
        <v>27895.97</v>
      </c>
      <c r="F71" s="28">
        <f t="shared" si="8"/>
        <v>89.859573327629604</v>
      </c>
      <c r="G71" s="28">
        <f t="shared" si="9"/>
        <v>131.36169711810135</v>
      </c>
    </row>
    <row r="72" spans="1:7" x14ac:dyDescent="0.3">
      <c r="A72" s="25" t="s">
        <v>83</v>
      </c>
      <c r="B72" s="28">
        <v>5503.93</v>
      </c>
      <c r="C72" s="28">
        <v>2982</v>
      </c>
      <c r="D72" s="28">
        <v>2982</v>
      </c>
      <c r="E72" s="28">
        <v>5438.42</v>
      </c>
      <c r="F72" s="28">
        <f t="shared" si="8"/>
        <v>98.809759571796874</v>
      </c>
      <c r="G72" s="28">
        <f t="shared" si="9"/>
        <v>182.37491616364855</v>
      </c>
    </row>
    <row r="73" spans="1:7" x14ac:dyDescent="0.3">
      <c r="A73" s="25" t="s">
        <v>84</v>
      </c>
      <c r="B73" s="28">
        <v>1886.12</v>
      </c>
      <c r="C73" s="28">
        <v>1991</v>
      </c>
      <c r="D73" s="28">
        <v>1991</v>
      </c>
      <c r="E73" s="28">
        <v>2142.0300000000002</v>
      </c>
      <c r="F73" s="28">
        <f t="shared" si="8"/>
        <v>113.56806565860073</v>
      </c>
      <c r="G73" s="28">
        <f t="shared" si="9"/>
        <v>107.58563535911603</v>
      </c>
    </row>
    <row r="74" spans="1:7" x14ac:dyDescent="0.3">
      <c r="A74" s="25" t="s">
        <v>85</v>
      </c>
      <c r="B74" s="28">
        <v>2038.7</v>
      </c>
      <c r="C74" s="28">
        <v>3464</v>
      </c>
      <c r="D74" s="28">
        <v>3464</v>
      </c>
      <c r="E74" s="28">
        <v>4956.03</v>
      </c>
      <c r="F74" s="28">
        <f t="shared" si="8"/>
        <v>243.09756217197233</v>
      </c>
      <c r="G74" s="28">
        <f t="shared" si="9"/>
        <v>143.07245958429559</v>
      </c>
    </row>
    <row r="75" spans="1:7" x14ac:dyDescent="0.3">
      <c r="A75" s="25" t="s">
        <v>86</v>
      </c>
      <c r="B75" s="28">
        <v>8733.58</v>
      </c>
      <c r="C75" s="28">
        <v>0</v>
      </c>
      <c r="D75" s="28">
        <v>0</v>
      </c>
      <c r="E75" s="28">
        <v>24980.799999999999</v>
      </c>
      <c r="F75" s="28">
        <f t="shared" si="8"/>
        <v>286.03161590092492</v>
      </c>
      <c r="G75" s="28">
        <v>0</v>
      </c>
    </row>
    <row r="76" spans="1:7" x14ac:dyDescent="0.3">
      <c r="A76" s="25" t="s">
        <v>87</v>
      </c>
      <c r="B76" s="28">
        <v>28824.16</v>
      </c>
      <c r="C76" s="28">
        <v>50919</v>
      </c>
      <c r="D76" s="28">
        <v>50919</v>
      </c>
      <c r="E76" s="28">
        <v>58715.38</v>
      </c>
      <c r="F76" s="28">
        <f t="shared" si="8"/>
        <v>203.70196390805489</v>
      </c>
      <c r="G76" s="28">
        <f t="shared" si="9"/>
        <v>115.31133761464285</v>
      </c>
    </row>
    <row r="77" spans="1:7" x14ac:dyDescent="0.3">
      <c r="A77" s="26" t="s">
        <v>88</v>
      </c>
      <c r="B77" s="27">
        <f>SUM(B78+B80)</f>
        <v>83828.72</v>
      </c>
      <c r="C77" s="27">
        <v>112132</v>
      </c>
      <c r="D77" s="27">
        <f>SUM(D78+D80)</f>
        <v>112132</v>
      </c>
      <c r="E77" s="27">
        <f>SUM(E78+E80)</f>
        <v>109281.13</v>
      </c>
      <c r="F77" s="27">
        <f t="shared" si="8"/>
        <v>130.36239847155008</v>
      </c>
      <c r="G77" s="27">
        <f t="shared" si="9"/>
        <v>97.457576784503985</v>
      </c>
    </row>
    <row r="78" spans="1:7" x14ac:dyDescent="0.3">
      <c r="A78" s="26" t="s">
        <v>89</v>
      </c>
      <c r="B78" s="27">
        <f>SUM(B79)</f>
        <v>53342.29</v>
      </c>
      <c r="C78" s="27">
        <v>47947</v>
      </c>
      <c r="D78" s="27">
        <f>SUM(D79)</f>
        <v>47947</v>
      </c>
      <c r="E78" s="27">
        <f>SUM(E79)</f>
        <v>48018.94</v>
      </c>
      <c r="F78" s="27">
        <f t="shared" si="8"/>
        <v>90.020394699965081</v>
      </c>
      <c r="G78" s="27">
        <f t="shared" si="9"/>
        <v>100.15004066990636</v>
      </c>
    </row>
    <row r="79" spans="1:7" x14ac:dyDescent="0.3">
      <c r="A79" s="25" t="s">
        <v>90</v>
      </c>
      <c r="B79" s="28">
        <v>53342.29</v>
      </c>
      <c r="C79" s="28">
        <v>47947</v>
      </c>
      <c r="D79" s="28">
        <v>47947</v>
      </c>
      <c r="E79" s="28">
        <v>48018.94</v>
      </c>
      <c r="F79" s="28">
        <f t="shared" si="8"/>
        <v>90.020394699965081</v>
      </c>
      <c r="G79" s="28">
        <f t="shared" si="9"/>
        <v>100.15004066990636</v>
      </c>
    </row>
    <row r="80" spans="1:7" x14ac:dyDescent="0.3">
      <c r="A80" s="26" t="s">
        <v>91</v>
      </c>
      <c r="B80" s="27">
        <f>SUM(B81:B84)</f>
        <v>30486.43</v>
      </c>
      <c r="C80" s="27">
        <v>64185</v>
      </c>
      <c r="D80" s="27">
        <f>SUM(D81:D84)</f>
        <v>64185</v>
      </c>
      <c r="E80" s="27">
        <f>SUM(E81:E84)</f>
        <v>61262.19</v>
      </c>
      <c r="F80" s="27">
        <f t="shared" si="8"/>
        <v>200.94904519814224</v>
      </c>
      <c r="G80" s="27">
        <f t="shared" si="9"/>
        <v>95.446272493573275</v>
      </c>
    </row>
    <row r="81" spans="1:7" x14ac:dyDescent="0.3">
      <c r="A81" s="25" t="s">
        <v>92</v>
      </c>
      <c r="B81" s="28">
        <v>5783.1</v>
      </c>
      <c r="C81" s="28">
        <v>8742</v>
      </c>
      <c r="D81" s="28">
        <v>8742</v>
      </c>
      <c r="E81" s="28">
        <v>8761.2199999999993</v>
      </c>
      <c r="F81" s="28">
        <f t="shared" si="8"/>
        <v>151.49694800366584</v>
      </c>
      <c r="G81" s="28">
        <f t="shared" si="9"/>
        <v>100.21985815602837</v>
      </c>
    </row>
    <row r="82" spans="1:7" x14ac:dyDescent="0.3">
      <c r="A82" s="25" t="s">
        <v>93</v>
      </c>
      <c r="B82" s="28">
        <v>62.52</v>
      </c>
      <c r="C82" s="28">
        <v>133</v>
      </c>
      <c r="D82" s="28">
        <v>133</v>
      </c>
      <c r="E82" s="28">
        <v>0</v>
      </c>
      <c r="F82" s="28">
        <f t="shared" si="8"/>
        <v>0</v>
      </c>
      <c r="G82" s="28">
        <f t="shared" si="9"/>
        <v>0</v>
      </c>
    </row>
    <row r="83" spans="1:7" x14ac:dyDescent="0.3">
      <c r="A83" s="25" t="s">
        <v>94</v>
      </c>
      <c r="B83" s="28">
        <v>11239.02</v>
      </c>
      <c r="C83" s="28">
        <v>38038</v>
      </c>
      <c r="D83" s="28">
        <v>38038</v>
      </c>
      <c r="E83" s="28">
        <v>34843.410000000003</v>
      </c>
      <c r="F83" s="28">
        <f t="shared" si="8"/>
        <v>310.02178125850833</v>
      </c>
      <c r="G83" s="28">
        <f t="shared" si="9"/>
        <v>91.601582627898424</v>
      </c>
    </row>
    <row r="84" spans="1:7" x14ac:dyDescent="0.3">
      <c r="A84" s="25" t="s">
        <v>95</v>
      </c>
      <c r="B84" s="28">
        <v>13401.79</v>
      </c>
      <c r="C84" s="28">
        <v>17272</v>
      </c>
      <c r="D84" s="28">
        <v>17272</v>
      </c>
      <c r="E84" s="28">
        <v>17657.560000000001</v>
      </c>
      <c r="F84" s="28">
        <f t="shared" si="8"/>
        <v>131.75523568120377</v>
      </c>
      <c r="G84" s="28">
        <f t="shared" si="9"/>
        <v>102.23228346456695</v>
      </c>
    </row>
    <row r="85" spans="1:7" x14ac:dyDescent="0.3">
      <c r="A85" s="30" t="s">
        <v>96</v>
      </c>
      <c r="B85" s="31">
        <f>SUM(B86+B89+B96)</f>
        <v>187756.96</v>
      </c>
      <c r="C85" s="31">
        <f>SUM(C86+C89+C96)</f>
        <v>281498</v>
      </c>
      <c r="D85" s="31">
        <f>SUM(D86+D89+D96)</f>
        <v>281498</v>
      </c>
      <c r="E85" s="31">
        <f>SUM(E86+E89+E96)</f>
        <v>319633.02</v>
      </c>
      <c r="F85" s="31">
        <f>SUM(E85/B85)*100</f>
        <v>170.23764125708044</v>
      </c>
      <c r="G85" s="31">
        <f>SUM(E85/D85)*100</f>
        <v>113.54717262644851</v>
      </c>
    </row>
    <row r="86" spans="1:7" x14ac:dyDescent="0.3">
      <c r="A86" s="26" t="s">
        <v>97</v>
      </c>
      <c r="B86" s="27">
        <f t="shared" ref="B86:E87" si="10">SUM(B87)</f>
        <v>8465.4500000000007</v>
      </c>
      <c r="C86" s="27">
        <v>2945</v>
      </c>
      <c r="D86" s="27">
        <f t="shared" si="10"/>
        <v>2945</v>
      </c>
      <c r="E86" s="27">
        <f t="shared" si="10"/>
        <v>6307.23</v>
      </c>
      <c r="F86" s="27">
        <f>SUM(E86/B86)*100</f>
        <v>74.505549025745808</v>
      </c>
      <c r="G86" s="27">
        <f>SUM(E86/D86)*100</f>
        <v>214.16740237691002</v>
      </c>
    </row>
    <row r="87" spans="1:7" x14ac:dyDescent="0.3">
      <c r="A87" s="26" t="s">
        <v>98</v>
      </c>
      <c r="B87" s="27">
        <f t="shared" si="10"/>
        <v>8465.4500000000007</v>
      </c>
      <c r="C87" s="27">
        <v>2945</v>
      </c>
      <c r="D87" s="27">
        <f t="shared" si="10"/>
        <v>2945</v>
      </c>
      <c r="E87" s="27">
        <f t="shared" si="10"/>
        <v>6307.23</v>
      </c>
      <c r="F87" s="27">
        <f t="shared" ref="F87:F95" si="11">SUM(E87/B87)*100</f>
        <v>74.505549025745808</v>
      </c>
      <c r="G87" s="27">
        <f t="shared" ref="G87:G98" si="12">SUM(E87/D87)*100</f>
        <v>214.16740237691002</v>
      </c>
    </row>
    <row r="88" spans="1:7" x14ac:dyDescent="0.3">
      <c r="A88" s="25" t="s">
        <v>99</v>
      </c>
      <c r="B88" s="28">
        <v>8465.4500000000007</v>
      </c>
      <c r="C88" s="28">
        <v>2945</v>
      </c>
      <c r="D88" s="28">
        <v>2945</v>
      </c>
      <c r="E88" s="28">
        <v>6307.23</v>
      </c>
      <c r="F88" s="28">
        <f t="shared" si="11"/>
        <v>74.505549025745808</v>
      </c>
      <c r="G88" s="28">
        <f t="shared" si="12"/>
        <v>214.16740237691002</v>
      </c>
    </row>
    <row r="89" spans="1:7" x14ac:dyDescent="0.3">
      <c r="A89" s="26" t="s">
        <v>100</v>
      </c>
      <c r="B89" s="27">
        <f>SUM(B90)</f>
        <v>96561.87</v>
      </c>
      <c r="C89" s="27">
        <v>143176</v>
      </c>
      <c r="D89" s="27">
        <f>SUM(D90)</f>
        <v>143176</v>
      </c>
      <c r="E89" s="27">
        <f>SUM(E90)</f>
        <v>181084.25999999998</v>
      </c>
      <c r="F89" s="27">
        <f t="shared" si="11"/>
        <v>187.5318487514792</v>
      </c>
      <c r="G89" s="27">
        <f t="shared" si="12"/>
        <v>126.47668603676591</v>
      </c>
    </row>
    <row r="90" spans="1:7" x14ac:dyDescent="0.3">
      <c r="A90" s="26" t="s">
        <v>101</v>
      </c>
      <c r="B90" s="27">
        <f>SUM(B91:B95)</f>
        <v>96561.87</v>
      </c>
      <c r="C90" s="27">
        <v>143176</v>
      </c>
      <c r="D90" s="27">
        <f>SUM(D91:D95)</f>
        <v>143176</v>
      </c>
      <c r="E90" s="27">
        <f>SUM(E91:E95)</f>
        <v>181084.25999999998</v>
      </c>
      <c r="F90" s="27">
        <f t="shared" si="11"/>
        <v>187.5318487514792</v>
      </c>
      <c r="G90" s="27">
        <f t="shared" si="12"/>
        <v>126.47668603676591</v>
      </c>
    </row>
    <row r="91" spans="1:7" x14ac:dyDescent="0.3">
      <c r="A91" s="25" t="s">
        <v>102</v>
      </c>
      <c r="B91" s="28">
        <v>24811.57</v>
      </c>
      <c r="C91" s="28">
        <v>32220.92</v>
      </c>
      <c r="D91" s="28">
        <v>32220.92</v>
      </c>
      <c r="E91" s="28">
        <v>33959.81</v>
      </c>
      <c r="F91" s="28">
        <f t="shared" si="11"/>
        <v>136.8708630691246</v>
      </c>
      <c r="G91" s="28">
        <f t="shared" si="12"/>
        <v>105.39677327649241</v>
      </c>
    </row>
    <row r="92" spans="1:7" x14ac:dyDescent="0.3">
      <c r="A92" s="25" t="s">
        <v>103</v>
      </c>
      <c r="B92" s="28">
        <v>3020.2</v>
      </c>
      <c r="C92" s="28">
        <v>0</v>
      </c>
      <c r="D92" s="28">
        <v>0</v>
      </c>
      <c r="E92" s="28">
        <v>877.68</v>
      </c>
      <c r="F92" s="28">
        <f t="shared" si="11"/>
        <v>29.060327130653601</v>
      </c>
      <c r="G92" s="28">
        <v>0</v>
      </c>
    </row>
    <row r="93" spans="1:7" x14ac:dyDescent="0.3">
      <c r="A93" s="25" t="s">
        <v>174</v>
      </c>
      <c r="B93" s="28">
        <v>7555.18</v>
      </c>
      <c r="C93" s="28">
        <v>10065</v>
      </c>
      <c r="D93" s="28">
        <v>10065</v>
      </c>
      <c r="E93" s="28">
        <v>15628.59</v>
      </c>
      <c r="F93" s="28">
        <f t="shared" si="11"/>
        <v>206.85926741652744</v>
      </c>
      <c r="G93" s="28">
        <v>0</v>
      </c>
    </row>
    <row r="94" spans="1:7" x14ac:dyDescent="0.3">
      <c r="A94" s="25" t="s">
        <v>104</v>
      </c>
      <c r="B94" s="28">
        <v>23636.27</v>
      </c>
      <c r="C94" s="28">
        <v>58674.83</v>
      </c>
      <c r="D94" s="28">
        <v>58674.83</v>
      </c>
      <c r="E94" s="28">
        <v>81233.149999999994</v>
      </c>
      <c r="F94" s="28">
        <v>0</v>
      </c>
      <c r="G94" s="28">
        <f t="shared" si="12"/>
        <v>138.44633209844832</v>
      </c>
    </row>
    <row r="95" spans="1:7" x14ac:dyDescent="0.3">
      <c r="A95" s="25" t="s">
        <v>105</v>
      </c>
      <c r="B95" s="28">
        <v>37538.65</v>
      </c>
      <c r="C95" s="28">
        <v>42215.25</v>
      </c>
      <c r="D95" s="28">
        <v>42215.25</v>
      </c>
      <c r="E95" s="28">
        <v>49385.03</v>
      </c>
      <c r="F95" s="28">
        <f t="shared" si="11"/>
        <v>131.5578210724147</v>
      </c>
      <c r="G95" s="28">
        <f t="shared" si="12"/>
        <v>116.9838624667626</v>
      </c>
    </row>
    <row r="96" spans="1:7" x14ac:dyDescent="0.3">
      <c r="A96" s="26" t="s">
        <v>106</v>
      </c>
      <c r="B96" s="27">
        <f t="shared" ref="B96:E97" si="13">SUM(B97)</f>
        <v>82729.64</v>
      </c>
      <c r="C96" s="27">
        <v>135377</v>
      </c>
      <c r="D96" s="27">
        <f t="shared" si="13"/>
        <v>135377</v>
      </c>
      <c r="E96" s="27">
        <f t="shared" si="13"/>
        <v>132241.53</v>
      </c>
      <c r="F96" s="27">
        <v>0</v>
      </c>
      <c r="G96" s="27">
        <f t="shared" si="12"/>
        <v>97.683897560146846</v>
      </c>
    </row>
    <row r="97" spans="1:7" x14ac:dyDescent="0.3">
      <c r="A97" s="26" t="s">
        <v>107</v>
      </c>
      <c r="B97" s="27">
        <f t="shared" si="13"/>
        <v>82729.64</v>
      </c>
      <c r="C97" s="27">
        <v>135377</v>
      </c>
      <c r="D97" s="27">
        <f t="shared" si="13"/>
        <v>135377</v>
      </c>
      <c r="E97" s="27">
        <f t="shared" si="13"/>
        <v>132241.53</v>
      </c>
      <c r="F97" s="27">
        <v>0</v>
      </c>
      <c r="G97" s="27">
        <f t="shared" si="12"/>
        <v>97.683897560146846</v>
      </c>
    </row>
    <row r="98" spans="1:7" x14ac:dyDescent="0.3">
      <c r="A98" s="25" t="s">
        <v>108</v>
      </c>
      <c r="B98" s="28">
        <v>82729.64</v>
      </c>
      <c r="C98" s="28">
        <v>135377</v>
      </c>
      <c r="D98" s="28">
        <v>135377</v>
      </c>
      <c r="E98" s="28">
        <v>132241.53</v>
      </c>
      <c r="F98" s="28">
        <v>0</v>
      </c>
      <c r="G98" s="28">
        <f t="shared" si="12"/>
        <v>97.683897560146846</v>
      </c>
    </row>
  </sheetData>
  <mergeCells count="1">
    <mergeCell ref="A1:G2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H15" sqref="H15"/>
    </sheetView>
  </sheetViews>
  <sheetFormatPr defaultRowHeight="14.4" x14ac:dyDescent="0.3"/>
  <cols>
    <col min="1" max="1" width="64" customWidth="1"/>
    <col min="2" max="2" width="24.33203125" customWidth="1"/>
    <col min="3" max="3" width="19.88671875" customWidth="1"/>
    <col min="4" max="4" width="17" customWidth="1"/>
    <col min="5" max="5" width="18.109375" customWidth="1"/>
    <col min="6" max="6" width="8.88671875" customWidth="1"/>
    <col min="7" max="7" width="8.109375" customWidth="1"/>
  </cols>
  <sheetData>
    <row r="1" spans="1:18" ht="14.4" customHeight="1" x14ac:dyDescent="0.3">
      <c r="A1" s="88" t="s">
        <v>160</v>
      </c>
      <c r="B1" s="88"/>
      <c r="C1" s="88"/>
      <c r="D1" s="88"/>
      <c r="E1" s="88"/>
      <c r="F1" s="88"/>
      <c r="G1" s="88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4.4" customHeight="1" x14ac:dyDescent="0.3">
      <c r="A2" s="88"/>
      <c r="B2" s="88"/>
      <c r="C2" s="88"/>
      <c r="D2" s="88"/>
      <c r="E2" s="88"/>
      <c r="F2" s="88"/>
      <c r="G2" s="88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4" spans="1:18" ht="33" customHeight="1" x14ac:dyDescent="0.3">
      <c r="A4" s="33" t="s">
        <v>21</v>
      </c>
      <c r="B4" s="33" t="s">
        <v>164</v>
      </c>
      <c r="C4" s="33" t="s">
        <v>22</v>
      </c>
      <c r="D4" s="33" t="s">
        <v>23</v>
      </c>
      <c r="E4" s="33" t="s">
        <v>165</v>
      </c>
      <c r="F4" s="33" t="s">
        <v>18</v>
      </c>
      <c r="G4" s="34" t="s">
        <v>18</v>
      </c>
    </row>
    <row r="5" spans="1:18" x14ac:dyDescent="0.3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 t="s">
        <v>24</v>
      </c>
      <c r="G5" s="34" t="s">
        <v>20</v>
      </c>
    </row>
    <row r="6" spans="1:18" x14ac:dyDescent="0.3">
      <c r="A6" s="34" t="s">
        <v>110</v>
      </c>
      <c r="B6" s="35">
        <f>SUM(B7+B10+B12+B15+B18+B20)</f>
        <v>5474072.3800000008</v>
      </c>
      <c r="C6" s="35">
        <f>SUM(C7+C10+C12+C15+C18)</f>
        <v>6733994</v>
      </c>
      <c r="D6" s="35">
        <f>SUM(D7+D10+D12+D15+D18)</f>
        <v>6733994</v>
      </c>
      <c r="E6" s="35">
        <f>SUM(E7+E10+E12+E15+E18+E20)</f>
        <v>6504715.54</v>
      </c>
      <c r="F6" s="35">
        <f>(E6/B6)*100</f>
        <v>118.8277225519623</v>
      </c>
      <c r="G6" s="35">
        <f>(E6/D6)*100</f>
        <v>96.595208430539145</v>
      </c>
    </row>
    <row r="7" spans="1:18" x14ac:dyDescent="0.3">
      <c r="A7" s="29" t="s">
        <v>111</v>
      </c>
      <c r="B7" s="31">
        <f>SUM(B8:B9)</f>
        <v>1103758.82</v>
      </c>
      <c r="C7" s="31">
        <f>SUM(C8:C9)</f>
        <v>891204</v>
      </c>
      <c r="D7" s="31">
        <f>SUM(D8:D9)</f>
        <v>891204</v>
      </c>
      <c r="E7" s="31">
        <f>SUM(E8:E9)</f>
        <v>864814.99</v>
      </c>
      <c r="F7" s="31">
        <f>SUM(E7/B7)*100</f>
        <v>78.351807870491115</v>
      </c>
      <c r="G7" s="31">
        <f t="shared" ref="G7:G19" si="0">(E7/D7)*100</f>
        <v>97.038948433804151</v>
      </c>
    </row>
    <row r="8" spans="1:18" x14ac:dyDescent="0.3">
      <c r="A8" s="25" t="s">
        <v>112</v>
      </c>
      <c r="B8" s="39">
        <v>530183.65</v>
      </c>
      <c r="C8" s="39">
        <v>317406</v>
      </c>
      <c r="D8" s="39">
        <v>317406</v>
      </c>
      <c r="E8" s="39">
        <v>292773.65000000002</v>
      </c>
      <c r="F8" s="39">
        <f>SUM(E8/B8)*100</f>
        <v>55.221176662086812</v>
      </c>
      <c r="G8" s="39">
        <f t="shared" si="0"/>
        <v>92.239481925357438</v>
      </c>
    </row>
    <row r="9" spans="1:18" x14ac:dyDescent="0.3">
      <c r="A9" s="25" t="s">
        <v>122</v>
      </c>
      <c r="B9" s="39">
        <v>573575.17000000004</v>
      </c>
      <c r="C9" s="39">
        <v>573798</v>
      </c>
      <c r="D9" s="39">
        <v>573798</v>
      </c>
      <c r="E9" s="39">
        <v>572041.34</v>
      </c>
      <c r="F9" s="39">
        <f t="shared" ref="F9:F21" si="1">SUM(E9/B9)*100</f>
        <v>99.732584309742691</v>
      </c>
      <c r="G9" s="39">
        <f t="shared" si="0"/>
        <v>99.693853934659927</v>
      </c>
    </row>
    <row r="10" spans="1:18" x14ac:dyDescent="0.3">
      <c r="A10" s="38" t="s">
        <v>113</v>
      </c>
      <c r="B10" s="31">
        <f>SUM(B11)</f>
        <v>1098803.21</v>
      </c>
      <c r="C10" s="31">
        <f>SUM(C11)</f>
        <v>1740077</v>
      </c>
      <c r="D10" s="31">
        <f>SUM(D11)</f>
        <v>1740077</v>
      </c>
      <c r="E10" s="31">
        <f>SUM(E11)</f>
        <v>1443872.96</v>
      </c>
      <c r="F10" s="31">
        <f t="shared" si="1"/>
        <v>131.40414469666501</v>
      </c>
      <c r="G10" s="31">
        <f t="shared" si="0"/>
        <v>82.977532603442256</v>
      </c>
    </row>
    <row r="11" spans="1:18" x14ac:dyDescent="0.3">
      <c r="A11" s="25" t="s">
        <v>114</v>
      </c>
      <c r="B11" s="28">
        <v>1098803.21</v>
      </c>
      <c r="C11" s="28">
        <v>1740077</v>
      </c>
      <c r="D11" s="28">
        <v>1740077</v>
      </c>
      <c r="E11" s="28">
        <v>1443872.96</v>
      </c>
      <c r="F11" s="28">
        <f t="shared" si="1"/>
        <v>131.40414469666501</v>
      </c>
      <c r="G11" s="28">
        <f t="shared" si="0"/>
        <v>82.977532603442256</v>
      </c>
    </row>
    <row r="12" spans="1:18" x14ac:dyDescent="0.3">
      <c r="A12" s="38" t="s">
        <v>115</v>
      </c>
      <c r="B12" s="31">
        <f>SUM(B13:B14)</f>
        <v>3193496.52</v>
      </c>
      <c r="C12" s="31">
        <f>SUM(C13:C14)</f>
        <v>3736397</v>
      </c>
      <c r="D12" s="31">
        <f>SUM(D13:D14)</f>
        <v>3736397</v>
      </c>
      <c r="E12" s="31">
        <f>SUM(E13:E14)</f>
        <v>3842425.83</v>
      </c>
      <c r="F12" s="31">
        <f t="shared" si="1"/>
        <v>120.32033872390129</v>
      </c>
      <c r="G12" s="31">
        <f t="shared" si="0"/>
        <v>102.8377292348752</v>
      </c>
    </row>
    <row r="13" spans="1:18" x14ac:dyDescent="0.3">
      <c r="A13" s="25" t="s">
        <v>178</v>
      </c>
      <c r="B13" s="28">
        <v>107638.63</v>
      </c>
      <c r="C13" s="28">
        <v>118679</v>
      </c>
      <c r="D13" s="28">
        <v>118679</v>
      </c>
      <c r="E13" s="28">
        <v>116211.88</v>
      </c>
      <c r="F13" s="28">
        <f t="shared" si="1"/>
        <v>107.96484496318841</v>
      </c>
      <c r="G13" s="28">
        <f t="shared" si="0"/>
        <v>97.921182349025528</v>
      </c>
    </row>
    <row r="14" spans="1:18" x14ac:dyDescent="0.3">
      <c r="A14" s="25" t="s">
        <v>121</v>
      </c>
      <c r="B14" s="28">
        <v>3085857.89</v>
      </c>
      <c r="C14" s="28">
        <v>3617718</v>
      </c>
      <c r="D14" s="28">
        <v>3617718</v>
      </c>
      <c r="E14" s="28">
        <v>3726213.95</v>
      </c>
      <c r="F14" s="28">
        <f t="shared" si="1"/>
        <v>120.75131398873329</v>
      </c>
      <c r="G14" s="28">
        <f t="shared" si="0"/>
        <v>102.9990162306736</v>
      </c>
    </row>
    <row r="15" spans="1:18" x14ac:dyDescent="0.3">
      <c r="A15" s="38" t="s">
        <v>117</v>
      </c>
      <c r="B15" s="31">
        <f>SUM(B16:B17)</f>
        <v>74586.66</v>
      </c>
      <c r="C15" s="31">
        <f>SUM(C16:C17)</f>
        <v>363661</v>
      </c>
      <c r="D15" s="31">
        <f>SUM(D16:D17)</f>
        <v>363661</v>
      </c>
      <c r="E15" s="31">
        <f>SUM(E16:E17)</f>
        <v>353601.76</v>
      </c>
      <c r="F15" s="31">
        <v>0</v>
      </c>
      <c r="G15" s="31">
        <v>0</v>
      </c>
    </row>
    <row r="16" spans="1:18" x14ac:dyDescent="0.3">
      <c r="A16" s="25" t="s">
        <v>118</v>
      </c>
      <c r="B16" s="28">
        <v>67535.05</v>
      </c>
      <c r="C16" s="28">
        <v>0</v>
      </c>
      <c r="D16" s="28">
        <v>0</v>
      </c>
      <c r="E16" s="28">
        <v>55512.24</v>
      </c>
      <c r="F16" s="28">
        <v>0</v>
      </c>
      <c r="G16" s="28">
        <v>0</v>
      </c>
    </row>
    <row r="17" spans="1:7" x14ac:dyDescent="0.3">
      <c r="A17" s="25" t="s">
        <v>179</v>
      </c>
      <c r="B17" s="28">
        <v>7051.61</v>
      </c>
      <c r="C17" s="28">
        <v>363661</v>
      </c>
      <c r="D17" s="28">
        <v>363661</v>
      </c>
      <c r="E17" s="28">
        <v>298089.52</v>
      </c>
      <c r="F17" s="28">
        <v>0</v>
      </c>
      <c r="G17" s="28">
        <v>0</v>
      </c>
    </row>
    <row r="18" spans="1:7" x14ac:dyDescent="0.3">
      <c r="A18" s="38" t="s">
        <v>180</v>
      </c>
      <c r="B18" s="31">
        <f>SUM(B19)</f>
        <v>2632.82</v>
      </c>
      <c r="C18" s="31">
        <f>SUM(C19)</f>
        <v>2655</v>
      </c>
      <c r="D18" s="31">
        <f>SUM(D19)</f>
        <v>2655</v>
      </c>
      <c r="E18" s="31">
        <f>SUM(E19)</f>
        <v>0</v>
      </c>
      <c r="F18" s="31">
        <f t="shared" si="1"/>
        <v>0</v>
      </c>
      <c r="G18" s="31">
        <f t="shared" si="0"/>
        <v>0</v>
      </c>
    </row>
    <row r="19" spans="1:7" x14ac:dyDescent="0.3">
      <c r="A19" s="25" t="s">
        <v>120</v>
      </c>
      <c r="B19" s="28">
        <v>2632.82</v>
      </c>
      <c r="C19" s="28">
        <v>2655</v>
      </c>
      <c r="D19" s="28">
        <v>2655</v>
      </c>
      <c r="E19" s="28">
        <v>0</v>
      </c>
      <c r="F19" s="28">
        <f t="shared" si="1"/>
        <v>0</v>
      </c>
      <c r="G19" s="28">
        <f t="shared" si="0"/>
        <v>0</v>
      </c>
    </row>
    <row r="20" spans="1:7" x14ac:dyDescent="0.3">
      <c r="A20" s="38" t="s">
        <v>124</v>
      </c>
      <c r="B20" s="31">
        <f>SUM(B21)</f>
        <v>794.35</v>
      </c>
      <c r="C20" s="31">
        <f>SUM(C21)</f>
        <v>0</v>
      </c>
      <c r="D20" s="31">
        <f>SUM(D21)</f>
        <v>0</v>
      </c>
      <c r="E20" s="31">
        <f>SUM(E21)</f>
        <v>0</v>
      </c>
      <c r="F20" s="31">
        <f t="shared" si="1"/>
        <v>0</v>
      </c>
      <c r="G20" s="31">
        <v>0</v>
      </c>
    </row>
    <row r="21" spans="1:7" x14ac:dyDescent="0.3">
      <c r="A21" s="25" t="s">
        <v>123</v>
      </c>
      <c r="B21" s="28">
        <v>794.35</v>
      </c>
      <c r="C21" s="28">
        <v>0</v>
      </c>
      <c r="D21" s="28">
        <v>0</v>
      </c>
      <c r="E21" s="28">
        <v>0</v>
      </c>
      <c r="F21" s="40">
        <f t="shared" si="1"/>
        <v>0</v>
      </c>
      <c r="G21" s="28">
        <v>0</v>
      </c>
    </row>
    <row r="22" spans="1:7" x14ac:dyDescent="0.3">
      <c r="F22" s="41"/>
    </row>
    <row r="23" spans="1:7" x14ac:dyDescent="0.3">
      <c r="A23" s="34" t="s">
        <v>125</v>
      </c>
      <c r="B23" s="35">
        <f>SUM(B24+B27+B29+B32+B35+B37)</f>
        <v>4874988.49</v>
      </c>
      <c r="C23" s="35">
        <v>5953738</v>
      </c>
      <c r="D23" s="35">
        <f>SUM(D24+D27+D29+D32+D35)</f>
        <v>5953738</v>
      </c>
      <c r="E23" s="35">
        <f>SUM(E24+E27+E29+E32+E35+E37)</f>
        <v>6143428.4399999995</v>
      </c>
      <c r="F23" s="35">
        <f>(E23/B23)*100</f>
        <v>126.01934245797572</v>
      </c>
      <c r="G23" s="35">
        <f>(E23/D23)*100</f>
        <v>103.18607301832898</v>
      </c>
    </row>
    <row r="24" spans="1:7" x14ac:dyDescent="0.3">
      <c r="A24" s="29" t="s">
        <v>111</v>
      </c>
      <c r="B24" s="31">
        <f>SUM(B25:B26)</f>
        <v>838313.2</v>
      </c>
      <c r="C24" s="31">
        <v>625759</v>
      </c>
      <c r="D24" s="31">
        <f>SUM(D25:D26)</f>
        <v>625759</v>
      </c>
      <c r="E24" s="31">
        <f>SUM(E25:E26)</f>
        <v>599369.99</v>
      </c>
      <c r="F24" s="31">
        <f>SUM(E24/B24)*100</f>
        <v>71.497143311115707</v>
      </c>
      <c r="G24" s="31">
        <f t="shared" ref="G24:G32" si="2">(E24/D24)*100</f>
        <v>95.782879670927628</v>
      </c>
    </row>
    <row r="25" spans="1:7" x14ac:dyDescent="0.3">
      <c r="A25" s="25" t="s">
        <v>112</v>
      </c>
      <c r="B25" s="39">
        <v>530183.65</v>
      </c>
      <c r="C25" s="39">
        <v>317406</v>
      </c>
      <c r="D25" s="39">
        <v>317406</v>
      </c>
      <c r="E25" s="39">
        <v>292773.65000000002</v>
      </c>
      <c r="F25" s="39">
        <f>SUM(E25/B25)*100</f>
        <v>55.221176662086812</v>
      </c>
      <c r="G25" s="39">
        <f t="shared" si="2"/>
        <v>92.239481925357438</v>
      </c>
    </row>
    <row r="26" spans="1:7" x14ac:dyDescent="0.3">
      <c r="A26" s="25" t="s">
        <v>122</v>
      </c>
      <c r="B26" s="39">
        <v>308129.55</v>
      </c>
      <c r="C26" s="39">
        <v>308353</v>
      </c>
      <c r="D26" s="39">
        <v>308353</v>
      </c>
      <c r="E26" s="39">
        <v>306596.34000000003</v>
      </c>
      <c r="F26" s="39">
        <f t="shared" ref="F26:F32" si="3">SUM(E26/B26)*100</f>
        <v>99.502413838594848</v>
      </c>
      <c r="G26" s="39">
        <f t="shared" si="2"/>
        <v>99.430308769494715</v>
      </c>
    </row>
    <row r="27" spans="1:7" x14ac:dyDescent="0.3">
      <c r="A27" s="38" t="s">
        <v>113</v>
      </c>
      <c r="B27" s="31">
        <f>SUM(B28)</f>
        <v>644808.88</v>
      </c>
      <c r="C27" s="31">
        <v>1375692</v>
      </c>
      <c r="D27" s="31">
        <f>SUM(D28)</f>
        <v>1375692</v>
      </c>
      <c r="E27" s="31">
        <f>SUM(E28)</f>
        <v>1319700.6200000001</v>
      </c>
      <c r="F27" s="31">
        <f t="shared" si="3"/>
        <v>204.66539170490333</v>
      </c>
      <c r="G27" s="31">
        <f t="shared" si="2"/>
        <v>95.9299479825426</v>
      </c>
    </row>
    <row r="28" spans="1:7" x14ac:dyDescent="0.3">
      <c r="A28" s="25" t="s">
        <v>114</v>
      </c>
      <c r="B28" s="28">
        <v>644808.88</v>
      </c>
      <c r="C28" s="28">
        <v>1375692</v>
      </c>
      <c r="D28" s="28">
        <v>1375692</v>
      </c>
      <c r="E28" s="28">
        <v>1319700.6200000001</v>
      </c>
      <c r="F28" s="28">
        <f t="shared" si="3"/>
        <v>204.66539170490333</v>
      </c>
      <c r="G28" s="28">
        <f t="shared" si="2"/>
        <v>95.9299479825426</v>
      </c>
    </row>
    <row r="29" spans="1:7" x14ac:dyDescent="0.3">
      <c r="A29" s="38" t="s">
        <v>115</v>
      </c>
      <c r="B29" s="31">
        <f>SUM(B30:B31)</f>
        <v>3343193.8899999997</v>
      </c>
      <c r="C29" s="31">
        <v>3545365</v>
      </c>
      <c r="D29" s="31">
        <f>SUM(D30:D31)</f>
        <v>3545365</v>
      </c>
      <c r="E29" s="31">
        <f>SUM(E30:E31)</f>
        <v>3857221.77</v>
      </c>
      <c r="F29" s="31">
        <f t="shared" si="3"/>
        <v>115.37535353655484</v>
      </c>
      <c r="G29" s="31">
        <f t="shared" si="2"/>
        <v>108.79618233947703</v>
      </c>
    </row>
    <row r="30" spans="1:7" x14ac:dyDescent="0.3">
      <c r="A30" s="25" t="s">
        <v>178</v>
      </c>
      <c r="B30" s="28">
        <v>107638.63</v>
      </c>
      <c r="C30" s="28">
        <v>118679</v>
      </c>
      <c r="D30" s="28">
        <v>118679</v>
      </c>
      <c r="E30" s="28">
        <v>116211.88</v>
      </c>
      <c r="F30" s="28">
        <f t="shared" si="3"/>
        <v>107.96484496318841</v>
      </c>
      <c r="G30" s="28">
        <f t="shared" si="2"/>
        <v>97.921182349025528</v>
      </c>
    </row>
    <row r="31" spans="1:7" x14ac:dyDescent="0.3">
      <c r="A31" s="25" t="s">
        <v>121</v>
      </c>
      <c r="B31" s="28">
        <v>3235555.26</v>
      </c>
      <c r="C31" s="28">
        <v>3426686</v>
      </c>
      <c r="D31" s="28">
        <v>3426686</v>
      </c>
      <c r="E31" s="28">
        <v>3741009.89</v>
      </c>
      <c r="F31" s="28">
        <f t="shared" si="3"/>
        <v>115.62188216188898</v>
      </c>
      <c r="G31" s="28">
        <f t="shared" si="2"/>
        <v>109.1728244140257</v>
      </c>
    </row>
    <row r="32" spans="1:7" x14ac:dyDescent="0.3">
      <c r="A32" s="38" t="s">
        <v>117</v>
      </c>
      <c r="B32" s="31">
        <f>SUM(B33:B34)</f>
        <v>46039.7</v>
      </c>
      <c r="C32" s="31">
        <v>404267</v>
      </c>
      <c r="D32" s="31">
        <f>SUM(D33:D34)</f>
        <v>404267</v>
      </c>
      <c r="E32" s="31">
        <f>SUM(E33:E34)</f>
        <v>367136.06</v>
      </c>
      <c r="F32" s="31">
        <f t="shared" si="3"/>
        <v>797.43364965453725</v>
      </c>
      <c r="G32" s="31">
        <f t="shared" si="2"/>
        <v>90.815243391125165</v>
      </c>
    </row>
    <row r="33" spans="1:7" x14ac:dyDescent="0.3">
      <c r="A33" s="25" t="s">
        <v>118</v>
      </c>
      <c r="B33" s="28">
        <v>38988.089999999997</v>
      </c>
      <c r="C33" s="28">
        <v>250606</v>
      </c>
      <c r="D33" s="28">
        <v>250606</v>
      </c>
      <c r="E33" s="28">
        <v>69046.539999999994</v>
      </c>
      <c r="F33" s="28">
        <v>0</v>
      </c>
      <c r="G33" s="28">
        <v>0</v>
      </c>
    </row>
    <row r="34" spans="1:7" x14ac:dyDescent="0.3">
      <c r="A34" s="25" t="s">
        <v>179</v>
      </c>
      <c r="B34" s="28">
        <v>7051.61</v>
      </c>
      <c r="C34" s="28">
        <v>153661</v>
      </c>
      <c r="D34" s="28">
        <v>153661</v>
      </c>
      <c r="E34" s="28">
        <v>298089.52</v>
      </c>
      <c r="F34" s="28">
        <v>0</v>
      </c>
      <c r="G34" s="28">
        <v>0</v>
      </c>
    </row>
    <row r="35" spans="1:7" x14ac:dyDescent="0.3">
      <c r="A35" s="38" t="s">
        <v>180</v>
      </c>
      <c r="B35" s="31">
        <f>SUM(B36)</f>
        <v>2632.82</v>
      </c>
      <c r="C35" s="31">
        <v>2655</v>
      </c>
      <c r="D35" s="31">
        <f>SUM(D36)</f>
        <v>2655</v>
      </c>
      <c r="E35" s="31">
        <f>SUM(E36)</f>
        <v>0</v>
      </c>
      <c r="F35" s="31">
        <f t="shared" ref="F35:F36" si="4">SUM(E35/B35)*100</f>
        <v>0</v>
      </c>
      <c r="G35" s="31">
        <f t="shared" ref="G35:G36" si="5">(E35/D35)*100</f>
        <v>0</v>
      </c>
    </row>
    <row r="36" spans="1:7" x14ac:dyDescent="0.3">
      <c r="A36" s="25" t="s">
        <v>120</v>
      </c>
      <c r="B36" s="28">
        <v>2632.82</v>
      </c>
      <c r="C36" s="28">
        <v>2655</v>
      </c>
      <c r="D36" s="28">
        <v>2655</v>
      </c>
      <c r="E36" s="28">
        <v>0</v>
      </c>
      <c r="F36" s="28">
        <f t="shared" si="4"/>
        <v>0</v>
      </c>
      <c r="G36" s="28">
        <f t="shared" si="5"/>
        <v>0</v>
      </c>
    </row>
    <row r="37" spans="1:7" x14ac:dyDescent="0.3">
      <c r="A37" s="38" t="s">
        <v>124</v>
      </c>
      <c r="B37" s="31">
        <f>SUM(B38)</f>
        <v>0</v>
      </c>
      <c r="C37" s="31">
        <v>0</v>
      </c>
      <c r="D37" s="31">
        <f>SUM(D38)</f>
        <v>0</v>
      </c>
      <c r="E37" s="31">
        <f>SUM(E38)</f>
        <v>0</v>
      </c>
      <c r="F37" s="31">
        <v>0</v>
      </c>
      <c r="G37" s="31">
        <v>0</v>
      </c>
    </row>
    <row r="38" spans="1:7" x14ac:dyDescent="0.3">
      <c r="A38" s="25" t="s">
        <v>123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</row>
  </sheetData>
  <mergeCells count="1">
    <mergeCell ref="A1:G2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F18" sqref="F18"/>
    </sheetView>
  </sheetViews>
  <sheetFormatPr defaultRowHeight="14.4" x14ac:dyDescent="0.3"/>
  <cols>
    <col min="1" max="1" width="30.109375" customWidth="1"/>
    <col min="2" max="2" width="23" customWidth="1"/>
    <col min="3" max="3" width="15.33203125" customWidth="1"/>
    <col min="4" max="4" width="14" customWidth="1"/>
    <col min="5" max="5" width="16.33203125" customWidth="1"/>
  </cols>
  <sheetData>
    <row r="1" spans="1:7" ht="21" x14ac:dyDescent="0.3">
      <c r="A1" s="88" t="s">
        <v>161</v>
      </c>
      <c r="B1" s="88"/>
      <c r="C1" s="88"/>
      <c r="D1" s="88"/>
      <c r="E1" s="88"/>
      <c r="F1" s="88"/>
      <c r="G1" s="88"/>
    </row>
    <row r="3" spans="1:7" ht="28.8" x14ac:dyDescent="0.3">
      <c r="A3" s="33" t="s">
        <v>21</v>
      </c>
      <c r="B3" s="33" t="s">
        <v>164</v>
      </c>
      <c r="C3" s="33" t="s">
        <v>22</v>
      </c>
      <c r="D3" s="33" t="s">
        <v>23</v>
      </c>
      <c r="E3" s="33" t="s">
        <v>165</v>
      </c>
      <c r="F3" s="33" t="s">
        <v>18</v>
      </c>
      <c r="G3" s="34" t="s">
        <v>18</v>
      </c>
    </row>
    <row r="4" spans="1:7" x14ac:dyDescent="0.3">
      <c r="A4" s="34">
        <v>1</v>
      </c>
      <c r="B4" s="34">
        <v>2</v>
      </c>
      <c r="C4" s="34">
        <v>3</v>
      </c>
      <c r="D4" s="34">
        <v>4</v>
      </c>
      <c r="E4" s="34">
        <v>5</v>
      </c>
      <c r="F4" s="34" t="s">
        <v>24</v>
      </c>
      <c r="G4" s="34" t="s">
        <v>20</v>
      </c>
    </row>
    <row r="5" spans="1:7" x14ac:dyDescent="0.3">
      <c r="A5" s="34" t="s">
        <v>125</v>
      </c>
      <c r="B5" s="35">
        <f>SUM(B6+B9)</f>
        <v>4874988.49</v>
      </c>
      <c r="C5" s="35">
        <f>SUM(C6)</f>
        <v>5953738</v>
      </c>
      <c r="D5" s="35">
        <f>SUM(D6)</f>
        <v>5953738</v>
      </c>
      <c r="E5" s="35">
        <f>SUM(E6)</f>
        <v>6143428.4400000004</v>
      </c>
      <c r="F5" s="35">
        <f>(E5/B5)*100</f>
        <v>126.01934245797572</v>
      </c>
      <c r="G5" s="35">
        <f>(E5/D5)*100</f>
        <v>103.18607301832901</v>
      </c>
    </row>
    <row r="6" spans="1:7" x14ac:dyDescent="0.3">
      <c r="A6" s="42" t="s">
        <v>127</v>
      </c>
      <c r="B6" s="44">
        <f>SUM(B7)</f>
        <v>4857943.82</v>
      </c>
      <c r="C6" s="44">
        <f>SUM(C7+C9)</f>
        <v>5953738</v>
      </c>
      <c r="D6" s="44">
        <f>SUM(D7+D9)</f>
        <v>5953738</v>
      </c>
      <c r="E6" s="44">
        <f>SUM(E7+E9)</f>
        <v>6143428.4400000004</v>
      </c>
      <c r="F6" s="44">
        <f t="shared" ref="F6:F10" si="0">(E6/B6)*100</f>
        <v>126.46149621384464</v>
      </c>
      <c r="G6" s="44">
        <f t="shared" ref="G6:G10" si="1">(E6/D6)*100</f>
        <v>103.18607301832901</v>
      </c>
    </row>
    <row r="7" spans="1:7" x14ac:dyDescent="0.3">
      <c r="A7" s="43" t="s">
        <v>128</v>
      </c>
      <c r="B7" s="39">
        <f>SUM(B8)</f>
        <v>4857943.82</v>
      </c>
      <c r="C7" s="39">
        <f>SUM(C8)</f>
        <v>5927194</v>
      </c>
      <c r="D7" s="39">
        <f>SUM(D8)</f>
        <v>5927194</v>
      </c>
      <c r="E7" s="39">
        <f>SUM(E8)</f>
        <v>6136028</v>
      </c>
      <c r="F7" s="39">
        <f t="shared" si="0"/>
        <v>126.30915933482325</v>
      </c>
      <c r="G7" s="39">
        <f t="shared" si="1"/>
        <v>103.52331980360351</v>
      </c>
    </row>
    <row r="8" spans="1:7" ht="26.4" x14ac:dyDescent="0.3">
      <c r="A8" s="43" t="s">
        <v>129</v>
      </c>
      <c r="B8" s="39">
        <v>4857943.82</v>
      </c>
      <c r="C8" s="39">
        <v>5927194</v>
      </c>
      <c r="D8" s="39">
        <v>5927194</v>
      </c>
      <c r="E8" s="39">
        <v>6136028</v>
      </c>
      <c r="F8" s="39">
        <f t="shared" si="0"/>
        <v>126.30915933482325</v>
      </c>
      <c r="G8" s="39">
        <f t="shared" si="1"/>
        <v>103.52331980360351</v>
      </c>
    </row>
    <row r="9" spans="1:7" x14ac:dyDescent="0.3">
      <c r="A9" s="43" t="s">
        <v>130</v>
      </c>
      <c r="B9" s="39">
        <f>SUM(B10)</f>
        <v>17044.669999999998</v>
      </c>
      <c r="C9" s="39">
        <v>26544</v>
      </c>
      <c r="D9" s="39">
        <v>26544</v>
      </c>
      <c r="E9" s="39">
        <v>7400.44</v>
      </c>
      <c r="F9" s="39">
        <f t="shared" si="0"/>
        <v>43.417913048477914</v>
      </c>
      <c r="G9" s="39">
        <f t="shared" si="1"/>
        <v>27.879897528631702</v>
      </c>
    </row>
    <row r="10" spans="1:7" x14ac:dyDescent="0.3">
      <c r="A10" s="43" t="s">
        <v>131</v>
      </c>
      <c r="B10" s="39">
        <v>17044.669999999998</v>
      </c>
      <c r="C10" s="39">
        <v>26544</v>
      </c>
      <c r="D10" s="39">
        <v>26544</v>
      </c>
      <c r="E10" s="39">
        <v>7400.44</v>
      </c>
      <c r="F10" s="39">
        <f t="shared" si="0"/>
        <v>43.417913048477914</v>
      </c>
      <c r="G10" s="39">
        <f t="shared" si="1"/>
        <v>27.879897528631702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E23" sqref="E23"/>
    </sheetView>
  </sheetViews>
  <sheetFormatPr defaultRowHeight="14.4" x14ac:dyDescent="0.3"/>
  <cols>
    <col min="1" max="1" width="71.33203125" customWidth="1"/>
    <col min="2" max="2" width="16.109375" customWidth="1"/>
    <col min="3" max="3" width="16.44140625" customWidth="1"/>
    <col min="4" max="4" width="17.109375" customWidth="1"/>
    <col min="5" max="5" width="15.5546875" customWidth="1"/>
  </cols>
  <sheetData>
    <row r="1" spans="1:7" ht="21" x14ac:dyDescent="0.3">
      <c r="A1" s="88" t="s">
        <v>162</v>
      </c>
      <c r="B1" s="88"/>
      <c r="C1" s="88"/>
      <c r="D1" s="88"/>
      <c r="E1" s="88"/>
      <c r="F1" s="88"/>
      <c r="G1" s="88"/>
    </row>
    <row r="3" spans="1:7" ht="28.8" x14ac:dyDescent="0.3">
      <c r="A3" s="33" t="s">
        <v>21</v>
      </c>
      <c r="B3" s="33" t="s">
        <v>164</v>
      </c>
      <c r="C3" s="33" t="s">
        <v>22</v>
      </c>
      <c r="D3" s="33" t="s">
        <v>23</v>
      </c>
      <c r="E3" s="33" t="s">
        <v>165</v>
      </c>
      <c r="F3" s="33" t="s">
        <v>18</v>
      </c>
      <c r="G3" s="34" t="s">
        <v>18</v>
      </c>
    </row>
    <row r="4" spans="1:7" x14ac:dyDescent="0.3">
      <c r="A4" s="34">
        <v>1</v>
      </c>
      <c r="B4" s="34">
        <v>2</v>
      </c>
      <c r="C4" s="34">
        <v>3</v>
      </c>
      <c r="D4" s="34">
        <v>4</v>
      </c>
      <c r="E4" s="34">
        <v>5</v>
      </c>
      <c r="F4" s="34" t="s">
        <v>24</v>
      </c>
      <c r="G4" s="34" t="s">
        <v>20</v>
      </c>
    </row>
    <row r="5" spans="1:7" x14ac:dyDescent="0.3">
      <c r="A5" s="34" t="s">
        <v>141</v>
      </c>
      <c r="B5" s="35">
        <f t="shared" ref="B5:E8" si="0">SUM(B6)</f>
        <v>6145.73</v>
      </c>
      <c r="C5" s="35">
        <f t="shared" si="0"/>
        <v>0</v>
      </c>
      <c r="D5" s="35">
        <f t="shared" si="0"/>
        <v>0</v>
      </c>
      <c r="E5" s="35">
        <f t="shared" si="0"/>
        <v>0</v>
      </c>
      <c r="F5" s="35">
        <f>(E5/B5)*100</f>
        <v>0</v>
      </c>
      <c r="G5" s="35">
        <v>0</v>
      </c>
    </row>
    <row r="6" spans="1:7" x14ac:dyDescent="0.3">
      <c r="A6" s="30" t="s">
        <v>132</v>
      </c>
      <c r="B6" s="31">
        <f t="shared" si="0"/>
        <v>6145.73</v>
      </c>
      <c r="C6" s="31">
        <f t="shared" si="0"/>
        <v>0</v>
      </c>
      <c r="D6" s="31">
        <f t="shared" si="0"/>
        <v>0</v>
      </c>
      <c r="E6" s="31">
        <f t="shared" si="0"/>
        <v>0</v>
      </c>
      <c r="F6" s="31">
        <f>SUM(E6/B6)*100</f>
        <v>0</v>
      </c>
      <c r="G6" s="31">
        <v>0</v>
      </c>
    </row>
    <row r="7" spans="1:7" x14ac:dyDescent="0.3">
      <c r="A7" s="26" t="s">
        <v>133</v>
      </c>
      <c r="B7" s="27">
        <f t="shared" si="0"/>
        <v>6145.73</v>
      </c>
      <c r="C7" s="27">
        <f t="shared" si="0"/>
        <v>0</v>
      </c>
      <c r="D7" s="27">
        <f t="shared" si="0"/>
        <v>0</v>
      </c>
      <c r="E7" s="27">
        <f t="shared" si="0"/>
        <v>0</v>
      </c>
      <c r="F7" s="27">
        <f t="shared" ref="F7:F9" si="1">SUM(E7/B7)*100</f>
        <v>0</v>
      </c>
      <c r="G7" s="27">
        <v>0</v>
      </c>
    </row>
    <row r="8" spans="1:7" ht="28.8" x14ac:dyDescent="0.3">
      <c r="A8" s="45" t="s">
        <v>134</v>
      </c>
      <c r="B8" s="27">
        <f t="shared" si="0"/>
        <v>6145.73</v>
      </c>
      <c r="C8" s="27">
        <f t="shared" si="0"/>
        <v>0</v>
      </c>
      <c r="D8" s="27">
        <f t="shared" si="0"/>
        <v>0</v>
      </c>
      <c r="E8" s="27">
        <f t="shared" si="0"/>
        <v>0</v>
      </c>
      <c r="F8" s="27">
        <f t="shared" si="1"/>
        <v>0</v>
      </c>
      <c r="G8" s="27">
        <v>0</v>
      </c>
    </row>
    <row r="9" spans="1:7" ht="28.8" x14ac:dyDescent="0.3">
      <c r="A9" s="46" t="s">
        <v>135</v>
      </c>
      <c r="B9" s="28">
        <v>6145.73</v>
      </c>
      <c r="C9" s="28">
        <v>0</v>
      </c>
      <c r="D9" s="28">
        <v>0</v>
      </c>
      <c r="E9" s="28">
        <v>0</v>
      </c>
      <c r="F9" s="28">
        <f t="shared" si="1"/>
        <v>0</v>
      </c>
      <c r="G9" s="28">
        <v>0</v>
      </c>
    </row>
    <row r="10" spans="1:7" x14ac:dyDescent="0.3">
      <c r="A10" s="34" t="s">
        <v>140</v>
      </c>
      <c r="B10" s="35">
        <f>SUM(B11)</f>
        <v>337839.89</v>
      </c>
      <c r="C10" s="35">
        <f>SUM(C11+C13+C15+C18+C21)</f>
        <v>337840</v>
      </c>
      <c r="D10" s="35">
        <f>SUM(D11+D13+D15+D18+D21)</f>
        <v>337840</v>
      </c>
      <c r="E10" s="35">
        <f>SUM(E11+E13+E15+E18+E21+E23)</f>
        <v>337839.84</v>
      </c>
      <c r="F10" s="35">
        <f>(E10/B10)*100</f>
        <v>99.999985200089895</v>
      </c>
      <c r="G10" s="35">
        <v>100</v>
      </c>
    </row>
    <row r="11" spans="1:7" x14ac:dyDescent="0.3">
      <c r="A11" s="30" t="s">
        <v>136</v>
      </c>
      <c r="B11" s="31">
        <f>SUM(B12)</f>
        <v>337839.89</v>
      </c>
      <c r="C11" s="31">
        <f t="shared" ref="C11:E13" si="2">SUM(C12)</f>
        <v>337840</v>
      </c>
      <c r="D11" s="31">
        <f t="shared" si="2"/>
        <v>337840</v>
      </c>
      <c r="E11" s="31">
        <f t="shared" si="2"/>
        <v>337839.84</v>
      </c>
      <c r="F11" s="31">
        <f>SUM(E11/B11)*100</f>
        <v>99.999985200089895</v>
      </c>
      <c r="G11" s="31">
        <f>SUM(E11/D11)*100</f>
        <v>99.999952640303107</v>
      </c>
    </row>
    <row r="12" spans="1:7" x14ac:dyDescent="0.3">
      <c r="A12" s="26" t="s">
        <v>137</v>
      </c>
      <c r="B12" s="27">
        <f>SUM(B13)</f>
        <v>337839.89</v>
      </c>
      <c r="C12" s="27">
        <f t="shared" si="2"/>
        <v>337840</v>
      </c>
      <c r="D12" s="27">
        <f t="shared" si="2"/>
        <v>337840</v>
      </c>
      <c r="E12" s="27">
        <f t="shared" si="2"/>
        <v>337839.84</v>
      </c>
      <c r="F12" s="27">
        <f t="shared" ref="F12:F14" si="3">SUM(E12/B12)*100</f>
        <v>99.999985200089895</v>
      </c>
      <c r="G12" s="27">
        <f t="shared" ref="G12:G14" si="4">SUM(E12/D12)*100</f>
        <v>99.999952640303107</v>
      </c>
    </row>
    <row r="13" spans="1:7" ht="28.8" x14ac:dyDescent="0.3">
      <c r="A13" s="45" t="s">
        <v>138</v>
      </c>
      <c r="B13" s="27">
        <f>SUM(B14)</f>
        <v>337839.89</v>
      </c>
      <c r="C13" s="27">
        <f t="shared" si="2"/>
        <v>337840</v>
      </c>
      <c r="D13" s="27">
        <f t="shared" si="2"/>
        <v>337840</v>
      </c>
      <c r="E13" s="27">
        <f t="shared" si="2"/>
        <v>337839.84</v>
      </c>
      <c r="F13" s="27">
        <f t="shared" si="3"/>
        <v>99.999985200089895</v>
      </c>
      <c r="G13" s="27">
        <f t="shared" si="4"/>
        <v>99.999952640303107</v>
      </c>
    </row>
    <row r="14" spans="1:7" ht="28.8" x14ac:dyDescent="0.3">
      <c r="A14" s="46" t="s">
        <v>139</v>
      </c>
      <c r="B14" s="28">
        <v>337839.89</v>
      </c>
      <c r="C14" s="28">
        <v>337840</v>
      </c>
      <c r="D14" s="28">
        <v>337840</v>
      </c>
      <c r="E14" s="28">
        <v>337839.84</v>
      </c>
      <c r="F14" s="28">
        <f t="shared" si="3"/>
        <v>99.999985200089895</v>
      </c>
      <c r="G14" s="28">
        <f t="shared" si="4"/>
        <v>99.999952640303107</v>
      </c>
    </row>
    <row r="15" spans="1:7" x14ac:dyDescent="0.3">
      <c r="A15" s="30" t="s">
        <v>12</v>
      </c>
      <c r="B15" s="31">
        <f>SUM(B5-B10)</f>
        <v>-331694.16000000003</v>
      </c>
      <c r="C15" s="31">
        <f>SUM(C6-C11)</f>
        <v>-337840</v>
      </c>
      <c r="D15" s="31">
        <f>SUM(D6-D11)</f>
        <v>-337840</v>
      </c>
      <c r="E15" s="31">
        <f>SUM(-E11)</f>
        <v>-337839.84</v>
      </c>
      <c r="F15" s="31">
        <f>SUM(E15/B15)*100</f>
        <v>101.85281525607807</v>
      </c>
      <c r="G15" s="31">
        <f>SUM(E15/D15)*100</f>
        <v>99.999952640303107</v>
      </c>
    </row>
  </sheetData>
  <mergeCells count="1">
    <mergeCell ref="A1:G1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M19" sqref="M19"/>
    </sheetView>
  </sheetViews>
  <sheetFormatPr defaultRowHeight="14.4" x14ac:dyDescent="0.3"/>
  <cols>
    <col min="1" max="1" width="44.5546875" customWidth="1"/>
    <col min="2" max="2" width="17.6640625" customWidth="1"/>
    <col min="3" max="3" width="12" customWidth="1"/>
    <col min="4" max="4" width="13.88671875" customWidth="1"/>
    <col min="5" max="5" width="15.109375" customWidth="1"/>
  </cols>
  <sheetData>
    <row r="1" spans="1:7" ht="21" x14ac:dyDescent="0.3">
      <c r="A1" s="88" t="s">
        <v>163</v>
      </c>
      <c r="B1" s="88"/>
      <c r="C1" s="88"/>
      <c r="D1" s="88"/>
      <c r="E1" s="88"/>
      <c r="F1" s="88"/>
      <c r="G1" s="88"/>
    </row>
    <row r="3" spans="1:7" ht="28.8" x14ac:dyDescent="0.3">
      <c r="A3" s="33" t="s">
        <v>21</v>
      </c>
      <c r="B3" s="33" t="s">
        <v>164</v>
      </c>
      <c r="C3" s="33" t="s">
        <v>22</v>
      </c>
      <c r="D3" s="33" t="s">
        <v>23</v>
      </c>
      <c r="E3" s="33" t="s">
        <v>165</v>
      </c>
      <c r="F3" s="33" t="s">
        <v>18</v>
      </c>
      <c r="G3" s="34" t="s">
        <v>18</v>
      </c>
    </row>
    <row r="4" spans="1:7" x14ac:dyDescent="0.3">
      <c r="A4" s="34">
        <v>1</v>
      </c>
      <c r="B4" s="34">
        <v>2</v>
      </c>
      <c r="C4" s="34">
        <v>3</v>
      </c>
      <c r="D4" s="34">
        <v>4</v>
      </c>
      <c r="E4" s="34">
        <v>5</v>
      </c>
      <c r="F4" s="34" t="s">
        <v>24</v>
      </c>
      <c r="G4" s="34" t="s">
        <v>20</v>
      </c>
    </row>
    <row r="5" spans="1:7" x14ac:dyDescent="0.3">
      <c r="A5" s="34" t="s">
        <v>141</v>
      </c>
      <c r="B5" s="35">
        <f>SUM(B6+B8)</f>
        <v>6145.73</v>
      </c>
      <c r="C5" s="35">
        <f>SUM(C6+C8)</f>
        <v>0</v>
      </c>
      <c r="D5" s="35">
        <f>SUM(D6+D8)</f>
        <v>0</v>
      </c>
      <c r="E5" s="35">
        <f>SUM(E6+E8)</f>
        <v>0</v>
      </c>
      <c r="F5" s="35">
        <f>(E5/B5)*100</f>
        <v>0</v>
      </c>
      <c r="G5" s="35">
        <v>0</v>
      </c>
    </row>
    <row r="6" spans="1:7" x14ac:dyDescent="0.3">
      <c r="A6" s="38" t="s">
        <v>124</v>
      </c>
      <c r="B6" s="31">
        <f>SUM(B7)</f>
        <v>6145.73</v>
      </c>
      <c r="C6" s="31">
        <f>SUM(C7)</f>
        <v>0</v>
      </c>
      <c r="D6" s="31">
        <f>SUM(D7)</f>
        <v>0</v>
      </c>
      <c r="E6" s="31">
        <f>SUM(E7)</f>
        <v>0</v>
      </c>
      <c r="F6" s="31">
        <f t="shared" ref="F6:F10" si="0">(E6/B6)*100</f>
        <v>0</v>
      </c>
      <c r="G6" s="31">
        <v>0</v>
      </c>
    </row>
    <row r="7" spans="1:7" x14ac:dyDescent="0.3">
      <c r="A7" s="25" t="s">
        <v>123</v>
      </c>
      <c r="B7" s="28">
        <v>6145.73</v>
      </c>
      <c r="C7" s="28">
        <v>0</v>
      </c>
      <c r="D7" s="28">
        <v>0</v>
      </c>
      <c r="E7" s="28">
        <v>0</v>
      </c>
      <c r="F7" s="28">
        <f t="shared" si="0"/>
        <v>0</v>
      </c>
      <c r="G7" s="28">
        <v>0</v>
      </c>
    </row>
    <row r="8" spans="1:7" x14ac:dyDescent="0.3">
      <c r="A8" s="38" t="s">
        <v>113</v>
      </c>
      <c r="B8" s="31">
        <f>SUM(B9)</f>
        <v>0</v>
      </c>
      <c r="C8" s="31">
        <f>SUM(C9)</f>
        <v>0</v>
      </c>
      <c r="D8" s="31">
        <f>SUM(D9)</f>
        <v>0</v>
      </c>
      <c r="E8" s="31">
        <f>SUM(E9)</f>
        <v>0</v>
      </c>
      <c r="F8" s="31">
        <v>0</v>
      </c>
      <c r="G8" s="31">
        <v>0</v>
      </c>
    </row>
    <row r="9" spans="1:7" x14ac:dyDescent="0.3">
      <c r="A9" s="25" t="s">
        <v>114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3">
      <c r="A10" s="34" t="s">
        <v>140</v>
      </c>
      <c r="B10" s="35">
        <f>SUM(B11+B13+B15)</f>
        <v>337839.9</v>
      </c>
      <c r="C10" s="35">
        <f>SUM(C11+C13+C15)</f>
        <v>337840</v>
      </c>
      <c r="D10" s="35">
        <f>SUM(D11+D13+D15)</f>
        <v>337840</v>
      </c>
      <c r="E10" s="35">
        <f>SUM(E11+E15)</f>
        <v>337839.83999999997</v>
      </c>
      <c r="F10" s="35">
        <f t="shared" si="0"/>
        <v>99.99998224010838</v>
      </c>
      <c r="G10" s="35">
        <f>SUM(E10/D10)*100</f>
        <v>99.999952640303093</v>
      </c>
    </row>
    <row r="11" spans="1:7" x14ac:dyDescent="0.3">
      <c r="A11" s="29" t="s">
        <v>111</v>
      </c>
      <c r="B11" s="31">
        <f>SUM(B12:B12)</f>
        <v>265445.62</v>
      </c>
      <c r="C11" s="31">
        <f>SUM(C12:C12)</f>
        <v>265445</v>
      </c>
      <c r="D11" s="31">
        <f>SUM(D12:D12)</f>
        <v>265445</v>
      </c>
      <c r="E11" s="31">
        <f>SUM(E12:E12)</f>
        <v>265445</v>
      </c>
      <c r="F11" s="31">
        <f>SUM(E11/B11)*100</f>
        <v>99.999766430502788</v>
      </c>
      <c r="G11" s="31">
        <f t="shared" ref="G11:G16" si="1">(E11/D11)*100</f>
        <v>100</v>
      </c>
    </row>
    <row r="12" spans="1:7" x14ac:dyDescent="0.3">
      <c r="A12" s="25" t="s">
        <v>122</v>
      </c>
      <c r="B12" s="39">
        <v>265445.62</v>
      </c>
      <c r="C12" s="39">
        <v>265445</v>
      </c>
      <c r="D12" s="39">
        <v>265445</v>
      </c>
      <c r="E12" s="39">
        <v>265445</v>
      </c>
      <c r="F12" s="39">
        <f t="shared" ref="F12:F16" si="2">SUM(E12/B12)*100</f>
        <v>99.999766430502788</v>
      </c>
      <c r="G12" s="39">
        <f t="shared" si="1"/>
        <v>100</v>
      </c>
    </row>
    <row r="13" spans="1:7" x14ac:dyDescent="0.3">
      <c r="A13" s="38" t="s">
        <v>124</v>
      </c>
      <c r="B13" s="31">
        <f>SUM(B14)</f>
        <v>6940.08</v>
      </c>
      <c r="C13" s="31">
        <f>SUM(C14)</f>
        <v>0</v>
      </c>
      <c r="D13" s="31">
        <f>SUM(D14)</f>
        <v>0</v>
      </c>
      <c r="E13" s="31">
        <f>SUM(E14)</f>
        <v>0</v>
      </c>
      <c r="F13" s="31">
        <f t="shared" si="2"/>
        <v>0</v>
      </c>
      <c r="G13" s="31">
        <v>0</v>
      </c>
    </row>
    <row r="14" spans="1:7" x14ac:dyDescent="0.3">
      <c r="A14" s="25" t="s">
        <v>123</v>
      </c>
      <c r="B14" s="28">
        <v>6940.08</v>
      </c>
      <c r="C14" s="28">
        <v>0</v>
      </c>
      <c r="D14" s="28">
        <v>0</v>
      </c>
      <c r="E14" s="28">
        <v>0</v>
      </c>
      <c r="F14" s="28">
        <f t="shared" si="2"/>
        <v>0</v>
      </c>
      <c r="G14" s="28">
        <v>0</v>
      </c>
    </row>
    <row r="15" spans="1:7" x14ac:dyDescent="0.3">
      <c r="A15" s="38" t="s">
        <v>113</v>
      </c>
      <c r="B15" s="31">
        <f>SUM(B16)</f>
        <v>65454.2</v>
      </c>
      <c r="C15" s="31">
        <f>SUM(C16)</f>
        <v>72395</v>
      </c>
      <c r="D15" s="31">
        <f>SUM(D16)</f>
        <v>72395</v>
      </c>
      <c r="E15" s="31">
        <f>SUM(E16)</f>
        <v>72394.84</v>
      </c>
      <c r="F15" s="31">
        <f t="shared" si="2"/>
        <v>110.60381152011635</v>
      </c>
      <c r="G15" s="31">
        <f t="shared" si="1"/>
        <v>99.99977899026176</v>
      </c>
    </row>
    <row r="16" spans="1:7" x14ac:dyDescent="0.3">
      <c r="A16" s="25" t="s">
        <v>114</v>
      </c>
      <c r="B16" s="28">
        <v>65454.2</v>
      </c>
      <c r="C16" s="28">
        <v>72395</v>
      </c>
      <c r="D16" s="28">
        <v>72395</v>
      </c>
      <c r="E16" s="28">
        <v>72394.84</v>
      </c>
      <c r="F16" s="28">
        <f t="shared" si="2"/>
        <v>110.60381152011635</v>
      </c>
      <c r="G16" s="28">
        <f t="shared" si="1"/>
        <v>99.99977899026176</v>
      </c>
    </row>
    <row r="17" spans="1:7" x14ac:dyDescent="0.3">
      <c r="A17" s="30" t="s">
        <v>12</v>
      </c>
      <c r="B17" s="31">
        <f>SUM(B5-B10)</f>
        <v>-331694.17000000004</v>
      </c>
      <c r="C17" s="31">
        <v>-337840</v>
      </c>
      <c r="D17" s="31">
        <v>-337840</v>
      </c>
      <c r="E17" s="31">
        <f>SUM(E5-E10)</f>
        <v>-337839.83999999997</v>
      </c>
      <c r="F17" s="31">
        <f>SUM(E17/B17)*100</f>
        <v>101.85281218539353</v>
      </c>
      <c r="G17" s="31">
        <f>SUM(E17/D17)*100</f>
        <v>99.999952640303093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zoomScaleNormal="100" workbookViewId="0">
      <selection activeCell="D4" sqref="D4"/>
    </sheetView>
  </sheetViews>
  <sheetFormatPr defaultRowHeight="14.4" x14ac:dyDescent="0.3"/>
  <cols>
    <col min="1" max="1" width="69.33203125" customWidth="1"/>
    <col min="2" max="2" width="17.5546875" customWidth="1"/>
    <col min="3" max="3" width="16.6640625" customWidth="1"/>
    <col min="4" max="4" width="21" customWidth="1"/>
    <col min="5" max="5" width="11.5546875" bestFit="1" customWidth="1"/>
  </cols>
  <sheetData>
    <row r="1" spans="1:12" ht="14.4" customHeight="1" x14ac:dyDescent="0.3">
      <c r="A1" s="88" t="s">
        <v>181</v>
      </c>
      <c r="B1" s="88"/>
      <c r="C1" s="88"/>
      <c r="D1" s="88"/>
      <c r="E1" s="88"/>
      <c r="F1" s="47"/>
      <c r="G1" s="47"/>
      <c r="H1" s="47"/>
      <c r="I1" s="47"/>
      <c r="J1" s="47"/>
      <c r="K1" s="47"/>
      <c r="L1" s="47"/>
    </row>
    <row r="2" spans="1:12" ht="21" customHeight="1" x14ac:dyDescent="0.3">
      <c r="A2" s="88"/>
      <c r="B2" s="88"/>
      <c r="C2" s="88"/>
      <c r="D2" s="88"/>
      <c r="E2" s="88"/>
      <c r="F2" s="47"/>
      <c r="G2" s="47"/>
      <c r="H2" s="47"/>
      <c r="I2" s="47"/>
      <c r="J2" s="47"/>
      <c r="K2" s="47"/>
      <c r="L2" s="47"/>
    </row>
    <row r="4" spans="1:12" ht="28.8" x14ac:dyDescent="0.3">
      <c r="A4" s="48" t="s">
        <v>183</v>
      </c>
      <c r="B4" s="48" t="s">
        <v>22</v>
      </c>
      <c r="C4" s="48" t="s">
        <v>23</v>
      </c>
      <c r="D4" s="48" t="s">
        <v>165</v>
      </c>
      <c r="E4" s="48" t="s">
        <v>18</v>
      </c>
    </row>
    <row r="5" spans="1:12" x14ac:dyDescent="0.3">
      <c r="A5" s="49">
        <v>1</v>
      </c>
      <c r="B5" s="49">
        <v>2</v>
      </c>
      <c r="C5" s="49">
        <v>3</v>
      </c>
      <c r="D5" s="49">
        <v>4</v>
      </c>
      <c r="E5" s="49" t="s">
        <v>145</v>
      </c>
    </row>
    <row r="6" spans="1:12" x14ac:dyDescent="0.3">
      <c r="A6" s="49" t="s">
        <v>140</v>
      </c>
      <c r="B6" s="50">
        <f t="shared" ref="B6:D7" si="0">SUM(B7)</f>
        <v>6291578</v>
      </c>
      <c r="C6" s="50">
        <f t="shared" si="0"/>
        <v>6291578</v>
      </c>
      <c r="D6" s="50">
        <f t="shared" si="0"/>
        <v>6481268.2800000021</v>
      </c>
      <c r="E6" s="50">
        <f>SUM(D6/C6)*100</f>
        <v>103.01498733704013</v>
      </c>
    </row>
    <row r="7" spans="1:12" ht="28.8" x14ac:dyDescent="0.3">
      <c r="A7" s="51" t="s">
        <v>142</v>
      </c>
      <c r="B7" s="64">
        <f t="shared" si="0"/>
        <v>6291578</v>
      </c>
      <c r="C7" s="64">
        <f t="shared" si="0"/>
        <v>6291578</v>
      </c>
      <c r="D7" s="64">
        <f t="shared" si="0"/>
        <v>6481268.2800000021</v>
      </c>
      <c r="E7" s="64">
        <f t="shared" ref="E7:E10" si="1">SUM(D7/C7)*100</f>
        <v>103.01498733704013</v>
      </c>
    </row>
    <row r="8" spans="1:12" ht="30.75" customHeight="1" x14ac:dyDescent="0.3">
      <c r="A8" s="52" t="s">
        <v>182</v>
      </c>
      <c r="B8" s="63">
        <f>SUM(B9+B158+B168+B176+B193+B201+B208)</f>
        <v>6291578</v>
      </c>
      <c r="C8" s="63">
        <v>6291578</v>
      </c>
      <c r="D8" s="63">
        <f>SUM(D9+D158+D168+D176+D193+D201+D208)</f>
        <v>6481268.2800000021</v>
      </c>
      <c r="E8" s="63">
        <f t="shared" si="1"/>
        <v>103.01498733704013</v>
      </c>
    </row>
    <row r="9" spans="1:12" x14ac:dyDescent="0.3">
      <c r="A9" s="55" t="s">
        <v>143</v>
      </c>
      <c r="B9" s="62">
        <f>SUM(B10+B130+B137+B148)</f>
        <v>5400374</v>
      </c>
      <c r="C9" s="62">
        <v>5400374</v>
      </c>
      <c r="D9" s="62">
        <f>SUM(D10+D130+D137+D148)</f>
        <v>5616453.290000001</v>
      </c>
      <c r="E9" s="62">
        <f t="shared" si="1"/>
        <v>104.00119121379372</v>
      </c>
    </row>
    <row r="10" spans="1:12" x14ac:dyDescent="0.3">
      <c r="A10" s="53" t="s">
        <v>144</v>
      </c>
      <c r="B10" s="54">
        <f>SUM(B11+B61+B113+B118+B124)</f>
        <v>5246713</v>
      </c>
      <c r="C10" s="54">
        <v>5246713</v>
      </c>
      <c r="D10" s="54">
        <f>SUM(D11+D61+D113+D118)</f>
        <v>5318363.7700000005</v>
      </c>
      <c r="E10" s="54">
        <f t="shared" si="1"/>
        <v>101.36563158686212</v>
      </c>
    </row>
    <row r="11" spans="1:12" x14ac:dyDescent="0.3">
      <c r="A11" s="56" t="s">
        <v>113</v>
      </c>
      <c r="B11" s="57">
        <f>SUM(B12)</f>
        <v>1448087</v>
      </c>
      <c r="C11" s="57">
        <f>SUM(C12)</f>
        <v>1448087</v>
      </c>
      <c r="D11" s="57">
        <f>SUM(D12)</f>
        <v>1392095.46</v>
      </c>
      <c r="E11" s="58">
        <f>SUM(E12)</f>
        <v>96.133413254866596</v>
      </c>
    </row>
    <row r="12" spans="1:12" x14ac:dyDescent="0.3">
      <c r="A12" s="56" t="s">
        <v>114</v>
      </c>
      <c r="B12" s="57">
        <f>SUM(B13+B53+B57)</f>
        <v>1448087</v>
      </c>
      <c r="C12" s="57">
        <f>SUM(C13+C53+C57)</f>
        <v>1448087</v>
      </c>
      <c r="D12" s="57">
        <f>SUM(D13+D53+D57)</f>
        <v>1392095.46</v>
      </c>
      <c r="E12" s="58">
        <f>SUM(D12/C12)*100</f>
        <v>96.133413254866596</v>
      </c>
    </row>
    <row r="13" spans="1:12" x14ac:dyDescent="0.3">
      <c r="A13" s="59" t="s">
        <v>47</v>
      </c>
      <c r="B13" s="60">
        <f>SUM(B14+B22+B45)</f>
        <v>1375692</v>
      </c>
      <c r="C13" s="60">
        <f>SUM(C14+C22+C45)</f>
        <v>1375692</v>
      </c>
      <c r="D13" s="60">
        <f>SUM(D14+D22+D45)</f>
        <v>1296653.8499999999</v>
      </c>
      <c r="E13" s="61">
        <f>SUM(D13/C13)*100</f>
        <v>94.254662380823603</v>
      </c>
    </row>
    <row r="14" spans="1:12" x14ac:dyDescent="0.3">
      <c r="A14" s="26" t="s">
        <v>48</v>
      </c>
      <c r="B14" s="27">
        <f>SUM(B15+B17+B19)</f>
        <v>653231</v>
      </c>
      <c r="C14" s="27">
        <f>SUM(C15+C17+C19)</f>
        <v>653231</v>
      </c>
      <c r="D14" s="27">
        <f>SUM(D15+D17+D19)</f>
        <v>545209.09</v>
      </c>
      <c r="E14" s="27">
        <f>SUM(D14/C14)*100</f>
        <v>83.463444019037667</v>
      </c>
    </row>
    <row r="15" spans="1:12" x14ac:dyDescent="0.3">
      <c r="A15" s="26" t="s">
        <v>49</v>
      </c>
      <c r="B15" s="27">
        <v>415484</v>
      </c>
      <c r="C15" s="27">
        <v>415484</v>
      </c>
      <c r="D15" s="27">
        <f>SUM(D16)</f>
        <v>472096.76</v>
      </c>
      <c r="E15" s="27">
        <f t="shared" ref="E15:E48" si="2">SUM(D15/C15)*100</f>
        <v>113.62573769387028</v>
      </c>
    </row>
    <row r="16" spans="1:12" x14ac:dyDescent="0.3">
      <c r="A16" s="25" t="s">
        <v>50</v>
      </c>
      <c r="B16" s="28">
        <v>0</v>
      </c>
      <c r="C16" s="28">
        <v>0</v>
      </c>
      <c r="D16" s="28">
        <v>472096.76</v>
      </c>
      <c r="E16" s="28">
        <v>0</v>
      </c>
    </row>
    <row r="17" spans="1:5" x14ac:dyDescent="0.3">
      <c r="A17" s="26" t="s">
        <v>52</v>
      </c>
      <c r="B17" s="27">
        <v>65207</v>
      </c>
      <c r="C17" s="27">
        <v>65207</v>
      </c>
      <c r="D17" s="27">
        <f>SUM(D18)</f>
        <v>71525</v>
      </c>
      <c r="E17" s="27">
        <f t="shared" si="2"/>
        <v>109.68914380357937</v>
      </c>
    </row>
    <row r="18" spans="1:5" x14ac:dyDescent="0.3">
      <c r="A18" s="25" t="s">
        <v>53</v>
      </c>
      <c r="B18" s="28">
        <v>0</v>
      </c>
      <c r="C18" s="28">
        <v>0</v>
      </c>
      <c r="D18" s="28">
        <v>71525</v>
      </c>
      <c r="E18" s="28">
        <v>0</v>
      </c>
    </row>
    <row r="19" spans="1:5" x14ac:dyDescent="0.3">
      <c r="A19" s="26" t="s">
        <v>54</v>
      </c>
      <c r="B19" s="27">
        <v>172540</v>
      </c>
      <c r="C19" s="27">
        <v>172540</v>
      </c>
      <c r="D19" s="27">
        <f>SUM(D20:D21)</f>
        <v>1587.33</v>
      </c>
      <c r="E19" s="27">
        <f t="shared" si="2"/>
        <v>0.91997797612147902</v>
      </c>
    </row>
    <row r="20" spans="1:5" x14ac:dyDescent="0.3">
      <c r="A20" s="25" t="s">
        <v>55</v>
      </c>
      <c r="B20" s="28">
        <v>0</v>
      </c>
      <c r="C20" s="28">
        <v>0</v>
      </c>
      <c r="D20" s="28">
        <v>360.8</v>
      </c>
      <c r="E20" s="28">
        <v>0</v>
      </c>
    </row>
    <row r="21" spans="1:5" x14ac:dyDescent="0.3">
      <c r="A21" s="25" t="s">
        <v>56</v>
      </c>
      <c r="B21" s="28">
        <v>0</v>
      </c>
      <c r="C21" s="28">
        <v>0</v>
      </c>
      <c r="D21" s="28">
        <v>1226.53</v>
      </c>
      <c r="E21" s="28">
        <v>0</v>
      </c>
    </row>
    <row r="22" spans="1:5" x14ac:dyDescent="0.3">
      <c r="A22" s="26" t="s">
        <v>57</v>
      </c>
      <c r="B22" s="27">
        <v>655118</v>
      </c>
      <c r="C22" s="27">
        <v>655118</v>
      </c>
      <c r="D22" s="27">
        <f>SUM(D23+D26+D30+D36+D38)</f>
        <v>650924.85000000009</v>
      </c>
      <c r="E22" s="27">
        <f t="shared" si="2"/>
        <v>99.359939736047565</v>
      </c>
    </row>
    <row r="23" spans="1:5" x14ac:dyDescent="0.3">
      <c r="A23" s="26" t="s">
        <v>58</v>
      </c>
      <c r="B23" s="27">
        <v>125394</v>
      </c>
      <c r="C23" s="27">
        <v>125394</v>
      </c>
      <c r="D23" s="27">
        <f>SUM(D24:D25)</f>
        <v>132766.20000000001</v>
      </c>
      <c r="E23" s="27">
        <f t="shared" si="2"/>
        <v>105.8792286712283</v>
      </c>
    </row>
    <row r="24" spans="1:5" x14ac:dyDescent="0.3">
      <c r="A24" s="25" t="s">
        <v>59</v>
      </c>
      <c r="B24" s="28">
        <v>0</v>
      </c>
      <c r="C24" s="28">
        <v>0</v>
      </c>
      <c r="D24" s="28">
        <v>7034.99</v>
      </c>
      <c r="E24" s="28">
        <v>0</v>
      </c>
    </row>
    <row r="25" spans="1:5" x14ac:dyDescent="0.3">
      <c r="A25" s="25" t="s">
        <v>60</v>
      </c>
      <c r="B25" s="28">
        <v>0</v>
      </c>
      <c r="C25" s="28">
        <v>0</v>
      </c>
      <c r="D25" s="28">
        <v>125731.21</v>
      </c>
      <c r="E25" s="28">
        <v>0</v>
      </c>
    </row>
    <row r="26" spans="1:5" x14ac:dyDescent="0.3">
      <c r="A26" s="26" t="s">
        <v>62</v>
      </c>
      <c r="B26" s="27">
        <v>260679</v>
      </c>
      <c r="C26" s="27">
        <v>260679</v>
      </c>
      <c r="D26" s="27">
        <f>SUM(D27:D29)</f>
        <v>173486.77000000002</v>
      </c>
      <c r="E26" s="27">
        <f t="shared" si="2"/>
        <v>66.551877980197872</v>
      </c>
    </row>
    <row r="27" spans="1:5" x14ac:dyDescent="0.3">
      <c r="A27" s="25" t="s">
        <v>63</v>
      </c>
      <c r="B27" s="28">
        <v>0</v>
      </c>
      <c r="C27" s="28">
        <v>0</v>
      </c>
      <c r="D27" s="28">
        <v>36167.160000000003</v>
      </c>
      <c r="E27" s="28">
        <v>0</v>
      </c>
    </row>
    <row r="28" spans="1:5" x14ac:dyDescent="0.3">
      <c r="A28" s="25" t="s">
        <v>64</v>
      </c>
      <c r="B28" s="28">
        <v>0</v>
      </c>
      <c r="C28" s="28">
        <v>0</v>
      </c>
      <c r="D28" s="28">
        <v>107762.16</v>
      </c>
      <c r="E28" s="28">
        <v>0</v>
      </c>
    </row>
    <row r="29" spans="1:5" x14ac:dyDescent="0.3">
      <c r="A29" s="25" t="s">
        <v>67</v>
      </c>
      <c r="B29" s="28">
        <v>0</v>
      </c>
      <c r="C29" s="28">
        <v>0</v>
      </c>
      <c r="D29" s="28">
        <v>29557.45</v>
      </c>
      <c r="E29" s="28">
        <v>0</v>
      </c>
    </row>
    <row r="30" spans="1:5" x14ac:dyDescent="0.3">
      <c r="A30" s="26" t="s">
        <v>68</v>
      </c>
      <c r="B30" s="27">
        <v>216092</v>
      </c>
      <c r="C30" s="27">
        <v>216092</v>
      </c>
      <c r="D30" s="27">
        <f>SUM(D31:D35)</f>
        <v>256839.11</v>
      </c>
      <c r="E30" s="27">
        <f t="shared" si="2"/>
        <v>118.8563713603465</v>
      </c>
    </row>
    <row r="31" spans="1:5" x14ac:dyDescent="0.3">
      <c r="A31" s="25" t="s">
        <v>70</v>
      </c>
      <c r="B31" s="28">
        <v>0</v>
      </c>
      <c r="C31" s="28">
        <v>0</v>
      </c>
      <c r="D31" s="28">
        <v>105167.2</v>
      </c>
      <c r="E31" s="28">
        <v>0</v>
      </c>
    </row>
    <row r="32" spans="1:5" x14ac:dyDescent="0.3">
      <c r="A32" s="25" t="s">
        <v>71</v>
      </c>
      <c r="B32" s="28">
        <v>0</v>
      </c>
      <c r="C32" s="28">
        <v>0</v>
      </c>
      <c r="D32" s="28">
        <v>50802.99</v>
      </c>
      <c r="E32" s="28">
        <v>0</v>
      </c>
    </row>
    <row r="33" spans="1:5" x14ac:dyDescent="0.3">
      <c r="A33" s="25" t="s">
        <v>73</v>
      </c>
      <c r="B33" s="28">
        <v>0</v>
      </c>
      <c r="C33" s="28">
        <v>0</v>
      </c>
      <c r="D33" s="28">
        <v>4623.96</v>
      </c>
      <c r="E33" s="28">
        <v>0</v>
      </c>
    </row>
    <row r="34" spans="1:5" x14ac:dyDescent="0.3">
      <c r="A34" s="25" t="s">
        <v>75</v>
      </c>
      <c r="B34" s="28">
        <v>0</v>
      </c>
      <c r="C34" s="28">
        <v>0</v>
      </c>
      <c r="D34" s="28">
        <v>36000.28</v>
      </c>
      <c r="E34" s="28">
        <v>0</v>
      </c>
    </row>
    <row r="35" spans="1:5" x14ac:dyDescent="0.3">
      <c r="A35" s="25" t="s">
        <v>77</v>
      </c>
      <c r="B35" s="28">
        <v>0</v>
      </c>
      <c r="C35" s="28">
        <v>0</v>
      </c>
      <c r="D35" s="28">
        <v>60244.68</v>
      </c>
      <c r="E35" s="28">
        <v>0</v>
      </c>
    </row>
    <row r="36" spans="1:5" x14ac:dyDescent="0.3">
      <c r="A36" s="26" t="s">
        <v>78</v>
      </c>
      <c r="B36" s="27">
        <v>391</v>
      </c>
      <c r="C36" s="27">
        <v>391</v>
      </c>
      <c r="D36" s="27">
        <f>SUM(D37)</f>
        <v>823.68</v>
      </c>
      <c r="E36" s="27">
        <f t="shared" si="2"/>
        <v>210.65984654731457</v>
      </c>
    </row>
    <row r="37" spans="1:5" x14ac:dyDescent="0.3">
      <c r="A37" s="25" t="s">
        <v>79</v>
      </c>
      <c r="B37" s="28">
        <v>0</v>
      </c>
      <c r="C37" s="28">
        <v>0</v>
      </c>
      <c r="D37" s="28">
        <v>823.68</v>
      </c>
      <c r="E37" s="28">
        <v>0</v>
      </c>
    </row>
    <row r="38" spans="1:5" x14ac:dyDescent="0.3">
      <c r="A38" s="26" t="s">
        <v>80</v>
      </c>
      <c r="B38" s="27">
        <v>52562</v>
      </c>
      <c r="C38" s="27">
        <v>52562</v>
      </c>
      <c r="D38" s="27">
        <f>SUM(D39:D44)</f>
        <v>87009.090000000011</v>
      </c>
      <c r="E38" s="27">
        <f t="shared" si="2"/>
        <v>165.53610973707242</v>
      </c>
    </row>
    <row r="39" spans="1:5" x14ac:dyDescent="0.3">
      <c r="A39" s="25" t="s">
        <v>81</v>
      </c>
      <c r="B39" s="28">
        <v>0</v>
      </c>
      <c r="C39" s="28">
        <v>0</v>
      </c>
      <c r="D39" s="28">
        <v>12412.15</v>
      </c>
      <c r="E39" s="28">
        <v>0</v>
      </c>
    </row>
    <row r="40" spans="1:5" x14ac:dyDescent="0.3">
      <c r="A40" s="25" t="s">
        <v>82</v>
      </c>
      <c r="B40" s="28">
        <v>0</v>
      </c>
      <c r="C40" s="28">
        <v>0</v>
      </c>
      <c r="D40" s="28">
        <v>27895.97</v>
      </c>
      <c r="E40" s="28">
        <v>0</v>
      </c>
    </row>
    <row r="41" spans="1:5" x14ac:dyDescent="0.3">
      <c r="A41" s="25" t="s">
        <v>83</v>
      </c>
      <c r="B41" s="28">
        <v>0</v>
      </c>
      <c r="C41" s="28">
        <v>0</v>
      </c>
      <c r="D41" s="28">
        <v>5438.42</v>
      </c>
      <c r="E41" s="28">
        <v>0</v>
      </c>
    </row>
    <row r="42" spans="1:5" x14ac:dyDescent="0.3">
      <c r="A42" s="25" t="s">
        <v>85</v>
      </c>
      <c r="B42" s="28">
        <v>0</v>
      </c>
      <c r="C42" s="28">
        <v>0</v>
      </c>
      <c r="D42" s="28">
        <v>3141.87</v>
      </c>
      <c r="E42" s="28">
        <v>0</v>
      </c>
    </row>
    <row r="43" spans="1:5" x14ac:dyDescent="0.3">
      <c r="A43" s="25" t="s">
        <v>86</v>
      </c>
      <c r="B43" s="28">
        <v>0</v>
      </c>
      <c r="C43" s="28">
        <v>0</v>
      </c>
      <c r="D43" s="28">
        <v>24980.799999999999</v>
      </c>
      <c r="E43" s="28">
        <v>0</v>
      </c>
    </row>
    <row r="44" spans="1:5" x14ac:dyDescent="0.3">
      <c r="A44" s="25" t="s">
        <v>87</v>
      </c>
      <c r="B44" s="28">
        <v>0</v>
      </c>
      <c r="C44" s="28">
        <v>0</v>
      </c>
      <c r="D44" s="28">
        <v>13139.88</v>
      </c>
      <c r="E44" s="28">
        <v>0</v>
      </c>
    </row>
    <row r="45" spans="1:5" x14ac:dyDescent="0.3">
      <c r="A45" s="26" t="s">
        <v>88</v>
      </c>
      <c r="B45" s="27">
        <v>67343</v>
      </c>
      <c r="C45" s="27">
        <v>67343</v>
      </c>
      <c r="D45" s="27">
        <f>SUM(D46+D48)</f>
        <v>100519.91</v>
      </c>
      <c r="E45" s="27">
        <f t="shared" si="2"/>
        <v>149.26556583460791</v>
      </c>
    </row>
    <row r="46" spans="1:5" x14ac:dyDescent="0.3">
      <c r="A46" s="26" t="s">
        <v>89</v>
      </c>
      <c r="B46" s="27">
        <v>47947</v>
      </c>
      <c r="C46" s="27">
        <v>47947</v>
      </c>
      <c r="D46" s="27">
        <f>SUM(D47)</f>
        <v>48018.94</v>
      </c>
      <c r="E46" s="27">
        <f t="shared" si="2"/>
        <v>100.15004066990636</v>
      </c>
    </row>
    <row r="47" spans="1:5" x14ac:dyDescent="0.3">
      <c r="A47" s="25" t="s">
        <v>90</v>
      </c>
      <c r="B47" s="28">
        <v>0</v>
      </c>
      <c r="C47" s="28">
        <v>0</v>
      </c>
      <c r="D47" s="28">
        <v>48018.94</v>
      </c>
      <c r="E47" s="28">
        <v>0</v>
      </c>
    </row>
    <row r="48" spans="1:5" x14ac:dyDescent="0.3">
      <c r="A48" s="26" t="s">
        <v>91</v>
      </c>
      <c r="B48" s="27">
        <v>19396</v>
      </c>
      <c r="C48" s="27">
        <v>19396</v>
      </c>
      <c r="D48" s="27">
        <f>SUM(D49:D52)</f>
        <v>52500.97</v>
      </c>
      <c r="E48" s="27">
        <f t="shared" si="2"/>
        <v>270.67936687976902</v>
      </c>
    </row>
    <row r="49" spans="1:5" x14ac:dyDescent="0.3">
      <c r="A49" s="25" t="s">
        <v>92</v>
      </c>
      <c r="B49" s="28">
        <v>0</v>
      </c>
      <c r="C49" s="28">
        <v>0</v>
      </c>
      <c r="D49" s="28">
        <v>0</v>
      </c>
      <c r="E49" s="28">
        <v>0</v>
      </c>
    </row>
    <row r="50" spans="1:5" x14ac:dyDescent="0.3">
      <c r="A50" s="25" t="s">
        <v>93</v>
      </c>
      <c r="B50" s="28">
        <v>0</v>
      </c>
      <c r="C50" s="28">
        <v>0</v>
      </c>
      <c r="D50" s="28">
        <v>0</v>
      </c>
      <c r="E50" s="28">
        <v>0</v>
      </c>
    </row>
    <row r="51" spans="1:5" x14ac:dyDescent="0.3">
      <c r="A51" s="25" t="s">
        <v>94</v>
      </c>
      <c r="B51" s="28">
        <v>0</v>
      </c>
      <c r="C51" s="28">
        <v>0</v>
      </c>
      <c r="D51" s="28">
        <v>34843.410000000003</v>
      </c>
      <c r="E51" s="28">
        <v>0</v>
      </c>
    </row>
    <row r="52" spans="1:5" x14ac:dyDescent="0.3">
      <c r="A52" s="25" t="s">
        <v>95</v>
      </c>
      <c r="B52" s="28">
        <v>0</v>
      </c>
      <c r="C52" s="28">
        <v>0</v>
      </c>
      <c r="D52" s="28">
        <v>17657.560000000001</v>
      </c>
      <c r="E52" s="28">
        <v>0</v>
      </c>
    </row>
    <row r="53" spans="1:5" x14ac:dyDescent="0.3">
      <c r="A53" s="59" t="s">
        <v>96</v>
      </c>
      <c r="B53" s="60">
        <f t="shared" ref="B53:D54" si="3">SUM(B54)</f>
        <v>0</v>
      </c>
      <c r="C53" s="60">
        <f t="shared" si="3"/>
        <v>0</v>
      </c>
      <c r="D53" s="60">
        <f t="shared" si="3"/>
        <v>23046.77</v>
      </c>
      <c r="E53" s="61">
        <v>0</v>
      </c>
    </row>
    <row r="54" spans="1:5" x14ac:dyDescent="0.3">
      <c r="A54" s="26" t="s">
        <v>100</v>
      </c>
      <c r="B54" s="27">
        <f t="shared" si="3"/>
        <v>0</v>
      </c>
      <c r="C54" s="27">
        <f t="shared" si="3"/>
        <v>0</v>
      </c>
      <c r="D54" s="27">
        <f t="shared" si="3"/>
        <v>23046.77</v>
      </c>
      <c r="E54" s="27">
        <v>0</v>
      </c>
    </row>
    <row r="55" spans="1:5" x14ac:dyDescent="0.3">
      <c r="A55" s="26" t="s">
        <v>101</v>
      </c>
      <c r="B55" s="27">
        <f>SUM(B56:B56)</f>
        <v>0</v>
      </c>
      <c r="C55" s="27">
        <f>SUM(C56:C56)</f>
        <v>0</v>
      </c>
      <c r="D55" s="27">
        <f>SUM(D56)</f>
        <v>23046.77</v>
      </c>
      <c r="E55" s="27">
        <v>0</v>
      </c>
    </row>
    <row r="56" spans="1:5" x14ac:dyDescent="0.3">
      <c r="A56" s="25" t="s">
        <v>104</v>
      </c>
      <c r="B56" s="28">
        <v>0</v>
      </c>
      <c r="C56" s="28">
        <v>0</v>
      </c>
      <c r="D56" s="28">
        <v>23046.77</v>
      </c>
      <c r="E56" s="28">
        <v>0</v>
      </c>
    </row>
    <row r="57" spans="1:5" x14ac:dyDescent="0.3">
      <c r="A57" s="59" t="s">
        <v>136</v>
      </c>
      <c r="B57" s="60">
        <f>SUM(B58)</f>
        <v>72395</v>
      </c>
      <c r="C57" s="60">
        <f>SUM(C58)</f>
        <v>72395</v>
      </c>
      <c r="D57" s="60">
        <f>SUM(D58)</f>
        <v>72394.84</v>
      </c>
      <c r="E57" s="61">
        <f>SUM(D57/C57)*100</f>
        <v>99.99977899026176</v>
      </c>
    </row>
    <row r="58" spans="1:5" x14ac:dyDescent="0.3">
      <c r="A58" s="26" t="s">
        <v>137</v>
      </c>
      <c r="B58" s="27">
        <v>72395</v>
      </c>
      <c r="C58" s="27">
        <v>72395</v>
      </c>
      <c r="D58" s="27">
        <f>SUM(D59)</f>
        <v>72394.84</v>
      </c>
      <c r="E58" s="27">
        <f t="shared" ref="E58" si="4">SUM(D58/C58)*100</f>
        <v>99.99977899026176</v>
      </c>
    </row>
    <row r="59" spans="1:5" ht="28.8" x14ac:dyDescent="0.3">
      <c r="A59" s="45" t="s">
        <v>138</v>
      </c>
      <c r="B59" s="27">
        <v>72395</v>
      </c>
      <c r="C59" s="27">
        <v>72395</v>
      </c>
      <c r="D59" s="27">
        <f>SUM(D60)</f>
        <v>72394.84</v>
      </c>
      <c r="E59" s="27">
        <v>0</v>
      </c>
    </row>
    <row r="60" spans="1:5" ht="28.8" x14ac:dyDescent="0.3">
      <c r="A60" s="46" t="s">
        <v>139</v>
      </c>
      <c r="B60" s="28">
        <v>0</v>
      </c>
      <c r="C60" s="28">
        <v>0</v>
      </c>
      <c r="D60" s="28">
        <v>72394.84</v>
      </c>
      <c r="E60" s="28">
        <v>0</v>
      </c>
    </row>
    <row r="61" spans="1:5" x14ac:dyDescent="0.3">
      <c r="A61" s="56" t="s">
        <v>115</v>
      </c>
      <c r="B61" s="57">
        <f>SUM(B62+B67)</f>
        <v>3545365</v>
      </c>
      <c r="C61" s="57">
        <f>SUM(C62+C67)</f>
        <v>3545365</v>
      </c>
      <c r="D61" s="57">
        <f>SUM(D62+D67)</f>
        <v>3857221.7700000005</v>
      </c>
      <c r="E61" s="58">
        <f>SUM(E62)</f>
        <v>97.921182349025528</v>
      </c>
    </row>
    <row r="62" spans="1:5" x14ac:dyDescent="0.3">
      <c r="A62" s="56" t="s">
        <v>116</v>
      </c>
      <c r="B62" s="57">
        <f t="shared" ref="B62:D63" si="5">SUM(B63)</f>
        <v>118679</v>
      </c>
      <c r="C62" s="57">
        <f t="shared" si="5"/>
        <v>118679</v>
      </c>
      <c r="D62" s="57">
        <f t="shared" si="5"/>
        <v>116211.88</v>
      </c>
      <c r="E62" s="58">
        <f>SUM(D62/C62)*100</f>
        <v>97.921182349025528</v>
      </c>
    </row>
    <row r="63" spans="1:5" x14ac:dyDescent="0.3">
      <c r="A63" s="59" t="s">
        <v>47</v>
      </c>
      <c r="B63" s="60">
        <f t="shared" si="5"/>
        <v>118679</v>
      </c>
      <c r="C63" s="60">
        <f t="shared" si="5"/>
        <v>118679</v>
      </c>
      <c r="D63" s="60">
        <f t="shared" si="5"/>
        <v>116211.88</v>
      </c>
      <c r="E63" s="61">
        <f>SUM(D63/C63)*100</f>
        <v>97.921182349025528</v>
      </c>
    </row>
    <row r="64" spans="1:5" x14ac:dyDescent="0.3">
      <c r="A64" s="26" t="s">
        <v>57</v>
      </c>
      <c r="B64" s="27">
        <v>118679</v>
      </c>
      <c r="C64" s="27">
        <v>118679</v>
      </c>
      <c r="D64" s="27">
        <f>SUM(D65)</f>
        <v>116211.88</v>
      </c>
      <c r="E64" s="27">
        <f t="shared" ref="E64:E65" si="6">SUM(D64/C64)*100</f>
        <v>97.921182349025528</v>
      </c>
    </row>
    <row r="65" spans="1:5" x14ac:dyDescent="0.3">
      <c r="A65" s="26" t="s">
        <v>62</v>
      </c>
      <c r="B65" s="27">
        <v>118679</v>
      </c>
      <c r="C65" s="27">
        <v>118679</v>
      </c>
      <c r="D65" s="27">
        <f>SUM(D66)</f>
        <v>116211.88</v>
      </c>
      <c r="E65" s="27">
        <f t="shared" si="6"/>
        <v>97.921182349025528</v>
      </c>
    </row>
    <row r="66" spans="1:5" x14ac:dyDescent="0.3">
      <c r="A66" s="25" t="s">
        <v>64</v>
      </c>
      <c r="B66" s="28">
        <v>0</v>
      </c>
      <c r="C66" s="28">
        <v>0</v>
      </c>
      <c r="D66" s="28">
        <v>116211.88</v>
      </c>
      <c r="E66" s="28">
        <v>0</v>
      </c>
    </row>
    <row r="67" spans="1:5" x14ac:dyDescent="0.3">
      <c r="A67" s="56" t="s">
        <v>121</v>
      </c>
      <c r="B67" s="57">
        <f>SUM(B68+B104)</f>
        <v>3426686</v>
      </c>
      <c r="C67" s="57">
        <f>SUM(C68+C104)</f>
        <v>3426686</v>
      </c>
      <c r="D67" s="57">
        <f>SUM(D68+D104)</f>
        <v>3741009.8900000006</v>
      </c>
      <c r="E67" s="58">
        <f>SUM(D67/C67)*100</f>
        <v>109.1728244140257</v>
      </c>
    </row>
    <row r="68" spans="1:5" x14ac:dyDescent="0.3">
      <c r="A68" s="59" t="s">
        <v>47</v>
      </c>
      <c r="B68" s="60">
        <f>SUM(B69+B77+B100)</f>
        <v>3426686</v>
      </c>
      <c r="C68" s="60">
        <f>SUM(C69+C77+C100)</f>
        <v>3426686</v>
      </c>
      <c r="D68" s="60">
        <f>SUM(D69+D77+D100)</f>
        <v>3721395.1900000004</v>
      </c>
      <c r="E68" s="61">
        <f>SUM(D68/C68)*100</f>
        <v>108.60041421945286</v>
      </c>
    </row>
    <row r="69" spans="1:5" x14ac:dyDescent="0.3">
      <c r="A69" s="26" t="s">
        <v>48</v>
      </c>
      <c r="B69" s="27">
        <f>SUM(B70+B73+B75)</f>
        <v>2460736</v>
      </c>
      <c r="C69" s="27">
        <f>SUM(C70+C73+C75)</f>
        <v>2460736</v>
      </c>
      <c r="D69" s="27">
        <f>SUM(D70+D73+D75)</f>
        <v>2833463.1500000004</v>
      </c>
      <c r="E69" s="27">
        <f>SUM(D69/C69)*100</f>
        <v>115.14697838370309</v>
      </c>
    </row>
    <row r="70" spans="1:5" x14ac:dyDescent="0.3">
      <c r="A70" s="26" t="s">
        <v>49</v>
      </c>
      <c r="B70" s="27">
        <v>2137351</v>
      </c>
      <c r="C70" s="27">
        <v>2137351</v>
      </c>
      <c r="D70" s="27">
        <f>SUM(D71:D72)</f>
        <v>2329376.91</v>
      </c>
      <c r="E70" s="27">
        <f t="shared" ref="E70:E101" si="7">SUM(D70/C70)*100</f>
        <v>108.9842945777273</v>
      </c>
    </row>
    <row r="71" spans="1:5" x14ac:dyDescent="0.3">
      <c r="A71" s="25" t="s">
        <v>50</v>
      </c>
      <c r="B71" s="28">
        <v>0</v>
      </c>
      <c r="C71" s="28">
        <v>0</v>
      </c>
      <c r="D71" s="28">
        <v>2210470.92</v>
      </c>
      <c r="E71" s="28">
        <v>0</v>
      </c>
    </row>
    <row r="72" spans="1:5" x14ac:dyDescent="0.3">
      <c r="A72" s="25" t="s">
        <v>51</v>
      </c>
      <c r="B72" s="28">
        <v>0</v>
      </c>
      <c r="C72" s="28">
        <v>0</v>
      </c>
      <c r="D72" s="28">
        <v>118905.99</v>
      </c>
      <c r="E72" s="28">
        <v>0</v>
      </c>
    </row>
    <row r="73" spans="1:5" x14ac:dyDescent="0.3">
      <c r="A73" s="26" t="s">
        <v>52</v>
      </c>
      <c r="B73" s="27">
        <v>74026</v>
      </c>
      <c r="C73" s="27">
        <v>74026</v>
      </c>
      <c r="D73" s="27">
        <f>SUM(D74)</f>
        <v>75642.52</v>
      </c>
      <c r="E73" s="27">
        <f t="shared" si="7"/>
        <v>102.18371923378274</v>
      </c>
    </row>
    <row r="74" spans="1:5" x14ac:dyDescent="0.3">
      <c r="A74" s="25" t="s">
        <v>53</v>
      </c>
      <c r="B74" s="28">
        <v>0</v>
      </c>
      <c r="C74" s="28">
        <v>0</v>
      </c>
      <c r="D74" s="28">
        <v>75642.52</v>
      </c>
      <c r="E74" s="28">
        <v>0</v>
      </c>
    </row>
    <row r="75" spans="1:5" x14ac:dyDescent="0.3">
      <c r="A75" s="26" t="s">
        <v>54</v>
      </c>
      <c r="B75" s="27">
        <v>249359</v>
      </c>
      <c r="C75" s="27">
        <v>249359</v>
      </c>
      <c r="D75" s="27">
        <f>SUM(D76)</f>
        <v>428443.72</v>
      </c>
      <c r="E75" s="27">
        <f t="shared" si="7"/>
        <v>171.81802942745196</v>
      </c>
    </row>
    <row r="76" spans="1:5" x14ac:dyDescent="0.3">
      <c r="A76" s="25" t="s">
        <v>55</v>
      </c>
      <c r="B76" s="28">
        <v>0</v>
      </c>
      <c r="C76" s="28">
        <v>0</v>
      </c>
      <c r="D76" s="28">
        <v>428443.72</v>
      </c>
      <c r="E76" s="28">
        <v>0</v>
      </c>
    </row>
    <row r="77" spans="1:5" x14ac:dyDescent="0.3">
      <c r="A77" s="26" t="s">
        <v>57</v>
      </c>
      <c r="B77" s="27">
        <f>SUM(B78+B81+B87+B96)</f>
        <v>921161</v>
      </c>
      <c r="C77" s="27">
        <f>SUM(C78+C81+C87+C96)</f>
        <v>921161</v>
      </c>
      <c r="D77" s="27">
        <f>SUM(D78+D81+D87+D96)</f>
        <v>879170.81999999983</v>
      </c>
      <c r="E77" s="27">
        <f t="shared" si="7"/>
        <v>95.441602499454476</v>
      </c>
    </row>
    <row r="78" spans="1:5" x14ac:dyDescent="0.3">
      <c r="A78" s="26" t="s">
        <v>58</v>
      </c>
      <c r="B78" s="27">
        <v>9798</v>
      </c>
      <c r="C78" s="27">
        <v>9798</v>
      </c>
      <c r="D78" s="27">
        <f>SUM(D79:D80)</f>
        <v>16970.79</v>
      </c>
      <c r="E78" s="27">
        <f t="shared" si="7"/>
        <v>173.20667483159829</v>
      </c>
    </row>
    <row r="79" spans="1:5" x14ac:dyDescent="0.3">
      <c r="A79" s="25" t="s">
        <v>59</v>
      </c>
      <c r="B79" s="28">
        <v>0</v>
      </c>
      <c r="C79" s="28">
        <v>0</v>
      </c>
      <c r="D79" s="28">
        <v>5723.43</v>
      </c>
      <c r="E79" s="28">
        <v>0</v>
      </c>
    </row>
    <row r="80" spans="1:5" x14ac:dyDescent="0.3">
      <c r="A80" s="25" t="s">
        <v>61</v>
      </c>
      <c r="B80" s="28">
        <v>0</v>
      </c>
      <c r="C80" s="28">
        <v>0</v>
      </c>
      <c r="D80" s="28">
        <v>11247.36</v>
      </c>
      <c r="E80" s="28">
        <v>0</v>
      </c>
    </row>
    <row r="81" spans="1:5" x14ac:dyDescent="0.3">
      <c r="A81" s="26" t="s">
        <v>62</v>
      </c>
      <c r="B81" s="27">
        <v>413893</v>
      </c>
      <c r="C81" s="27">
        <v>413893</v>
      </c>
      <c r="D81" s="27">
        <f>SUM(D82:D86)</f>
        <v>328725.89999999997</v>
      </c>
      <c r="E81" s="27">
        <f t="shared" si="7"/>
        <v>79.4229184837627</v>
      </c>
    </row>
    <row r="82" spans="1:5" x14ac:dyDescent="0.3">
      <c r="A82" s="25" t="s">
        <v>63</v>
      </c>
      <c r="B82" s="28">
        <v>0</v>
      </c>
      <c r="C82" s="28">
        <v>0</v>
      </c>
      <c r="D82" s="28">
        <v>49535.14</v>
      </c>
      <c r="E82" s="28">
        <v>0</v>
      </c>
    </row>
    <row r="83" spans="1:5" x14ac:dyDescent="0.3">
      <c r="A83" s="25" t="s">
        <v>64</v>
      </c>
      <c r="B83" s="28">
        <v>0</v>
      </c>
      <c r="C83" s="28">
        <v>0</v>
      </c>
      <c r="D83" s="28">
        <v>69705.36</v>
      </c>
      <c r="E83" s="28">
        <v>0</v>
      </c>
    </row>
    <row r="84" spans="1:5" x14ac:dyDescent="0.3">
      <c r="A84" s="25" t="s">
        <v>65</v>
      </c>
      <c r="B84" s="28">
        <v>0</v>
      </c>
      <c r="C84" s="28">
        <v>0</v>
      </c>
      <c r="D84" s="28">
        <v>197443.11</v>
      </c>
      <c r="E84" s="28">
        <v>0</v>
      </c>
    </row>
    <row r="85" spans="1:5" x14ac:dyDescent="0.3">
      <c r="A85" s="25" t="s">
        <v>66</v>
      </c>
      <c r="B85" s="28">
        <v>0</v>
      </c>
      <c r="C85" s="28">
        <v>0</v>
      </c>
      <c r="D85" s="28">
        <v>11421.47</v>
      </c>
      <c r="E85" s="28">
        <v>0</v>
      </c>
    </row>
    <row r="86" spans="1:5" x14ac:dyDescent="0.3">
      <c r="A86" s="25" t="s">
        <v>67</v>
      </c>
      <c r="B86" s="28">
        <v>0</v>
      </c>
      <c r="C86" s="28">
        <v>0</v>
      </c>
      <c r="D86" s="28">
        <v>620.82000000000005</v>
      </c>
      <c r="E86" s="28">
        <v>0</v>
      </c>
    </row>
    <row r="87" spans="1:5" x14ac:dyDescent="0.3">
      <c r="A87" s="26" t="s">
        <v>68</v>
      </c>
      <c r="B87" s="27">
        <v>456964</v>
      </c>
      <c r="C87" s="27">
        <v>456964</v>
      </c>
      <c r="D87" s="27">
        <f>SUM(D88:D95)</f>
        <v>483942.43999999994</v>
      </c>
      <c r="E87" s="27">
        <f t="shared" si="7"/>
        <v>105.90384362881977</v>
      </c>
    </row>
    <row r="88" spans="1:5" x14ac:dyDescent="0.3">
      <c r="A88" s="25" t="s">
        <v>69</v>
      </c>
      <c r="B88" s="28">
        <v>0</v>
      </c>
      <c r="C88" s="28">
        <v>0</v>
      </c>
      <c r="D88" s="28">
        <v>27342.89</v>
      </c>
      <c r="E88" s="28">
        <v>0</v>
      </c>
    </row>
    <row r="89" spans="1:5" x14ac:dyDescent="0.3">
      <c r="A89" s="25" t="s">
        <v>70</v>
      </c>
      <c r="B89" s="28">
        <v>0</v>
      </c>
      <c r="C89" s="28">
        <v>0</v>
      </c>
      <c r="D89" s="28">
        <v>87002.06</v>
      </c>
      <c r="E89" s="28">
        <v>0</v>
      </c>
    </row>
    <row r="90" spans="1:5" x14ac:dyDescent="0.3">
      <c r="A90" s="25" t="s">
        <v>72</v>
      </c>
      <c r="B90" s="28">
        <v>0</v>
      </c>
      <c r="C90" s="28">
        <v>0</v>
      </c>
      <c r="D90" s="28">
        <v>107609.8</v>
      </c>
      <c r="E90" s="28">
        <v>0</v>
      </c>
    </row>
    <row r="91" spans="1:5" x14ac:dyDescent="0.3">
      <c r="A91" s="25" t="s">
        <v>73</v>
      </c>
      <c r="B91" s="28">
        <v>0</v>
      </c>
      <c r="C91" s="28">
        <v>0</v>
      </c>
      <c r="D91" s="28">
        <v>36073.53</v>
      </c>
      <c r="E91" s="28">
        <v>0</v>
      </c>
    </row>
    <row r="92" spans="1:5" x14ac:dyDescent="0.3">
      <c r="A92" s="25" t="s">
        <v>74</v>
      </c>
      <c r="B92" s="28">
        <v>0</v>
      </c>
      <c r="C92" s="28">
        <v>0</v>
      </c>
      <c r="D92" s="28">
        <v>12614.27</v>
      </c>
      <c r="E92" s="28">
        <v>0</v>
      </c>
    </row>
    <row r="93" spans="1:5" x14ac:dyDescent="0.3">
      <c r="A93" s="25" t="s">
        <v>75</v>
      </c>
      <c r="B93" s="28">
        <v>0</v>
      </c>
      <c r="C93" s="28">
        <v>0</v>
      </c>
      <c r="D93" s="28">
        <v>166908.26999999999</v>
      </c>
      <c r="E93" s="28">
        <v>0</v>
      </c>
    </row>
    <row r="94" spans="1:5" x14ac:dyDescent="0.3">
      <c r="A94" s="25" t="s">
        <v>76</v>
      </c>
      <c r="B94" s="28">
        <v>0</v>
      </c>
      <c r="C94" s="28">
        <v>0</v>
      </c>
      <c r="D94" s="28">
        <v>43243.48</v>
      </c>
      <c r="E94" s="28">
        <v>0</v>
      </c>
    </row>
    <row r="95" spans="1:5" x14ac:dyDescent="0.3">
      <c r="A95" s="25" t="s">
        <v>77</v>
      </c>
      <c r="B95" s="28">
        <v>0</v>
      </c>
      <c r="C95" s="28">
        <v>0</v>
      </c>
      <c r="D95" s="28">
        <v>3148.14</v>
      </c>
      <c r="E95" s="28">
        <v>0</v>
      </c>
    </row>
    <row r="96" spans="1:5" x14ac:dyDescent="0.3">
      <c r="A96" s="26" t="s">
        <v>80</v>
      </c>
      <c r="B96" s="27">
        <v>40506</v>
      </c>
      <c r="C96" s="27">
        <v>40506</v>
      </c>
      <c r="D96" s="27">
        <f>SUM(D97:D99)</f>
        <v>49531.69</v>
      </c>
      <c r="E96" s="27">
        <f t="shared" si="7"/>
        <v>122.28235323162002</v>
      </c>
    </row>
    <row r="97" spans="1:5" x14ac:dyDescent="0.3">
      <c r="A97" s="25" t="s">
        <v>84</v>
      </c>
      <c r="B97" s="28">
        <v>0</v>
      </c>
      <c r="C97" s="28">
        <v>0</v>
      </c>
      <c r="D97" s="28">
        <v>2142.0300000000002</v>
      </c>
      <c r="E97" s="28">
        <v>0</v>
      </c>
    </row>
    <row r="98" spans="1:5" x14ac:dyDescent="0.3">
      <c r="A98" s="25" t="s">
        <v>85</v>
      </c>
      <c r="B98" s="28">
        <v>0</v>
      </c>
      <c r="C98" s="28">
        <v>0</v>
      </c>
      <c r="D98" s="28">
        <v>1814.16</v>
      </c>
      <c r="E98" s="28">
        <v>0</v>
      </c>
    </row>
    <row r="99" spans="1:5" x14ac:dyDescent="0.3">
      <c r="A99" s="25" t="s">
        <v>87</v>
      </c>
      <c r="B99" s="28">
        <v>0</v>
      </c>
      <c r="C99" s="28">
        <v>0</v>
      </c>
      <c r="D99" s="28">
        <v>45575.5</v>
      </c>
      <c r="E99" s="28">
        <v>0</v>
      </c>
    </row>
    <row r="100" spans="1:5" x14ac:dyDescent="0.3">
      <c r="A100" s="26" t="s">
        <v>88</v>
      </c>
      <c r="B100" s="27">
        <f>SUM(B101)</f>
        <v>44789</v>
      </c>
      <c r="C100" s="27">
        <f>SUM(C101)</f>
        <v>44789</v>
      </c>
      <c r="D100" s="27">
        <f>SUM(D101)</f>
        <v>8761.2199999999993</v>
      </c>
      <c r="E100" s="27">
        <f t="shared" si="7"/>
        <v>19.561097590926341</v>
      </c>
    </row>
    <row r="101" spans="1:5" x14ac:dyDescent="0.3">
      <c r="A101" s="26" t="s">
        <v>91</v>
      </c>
      <c r="B101" s="27">
        <v>44789</v>
      </c>
      <c r="C101" s="27">
        <v>44789</v>
      </c>
      <c r="D101" s="27">
        <f>SUM(D102:D103)</f>
        <v>8761.2199999999993</v>
      </c>
      <c r="E101" s="27">
        <f t="shared" si="7"/>
        <v>19.561097590926341</v>
      </c>
    </row>
    <row r="102" spans="1:5" x14ac:dyDescent="0.3">
      <c r="A102" s="25" t="s">
        <v>92</v>
      </c>
      <c r="B102" s="28">
        <v>0</v>
      </c>
      <c r="C102" s="28">
        <v>0</v>
      </c>
      <c r="D102" s="28">
        <v>8761.2199999999993</v>
      </c>
      <c r="E102" s="28">
        <v>0</v>
      </c>
    </row>
    <row r="103" spans="1:5" x14ac:dyDescent="0.3">
      <c r="A103" s="25" t="s">
        <v>94</v>
      </c>
      <c r="B103" s="28">
        <v>0</v>
      </c>
      <c r="C103" s="28">
        <v>0</v>
      </c>
      <c r="D103" s="28">
        <v>0</v>
      </c>
      <c r="E103" s="28"/>
    </row>
    <row r="104" spans="1:5" x14ac:dyDescent="0.3">
      <c r="A104" s="59" t="s">
        <v>96</v>
      </c>
      <c r="B104" s="60">
        <f>SUM(B105)</f>
        <v>0</v>
      </c>
      <c r="C104" s="60">
        <f>SUM(C105)</f>
        <v>0</v>
      </c>
      <c r="D104" s="60">
        <f>SUM(D105+D108)</f>
        <v>19614.7</v>
      </c>
      <c r="E104" s="61">
        <v>0</v>
      </c>
    </row>
    <row r="105" spans="1:5" x14ac:dyDescent="0.3">
      <c r="A105" s="26" t="s">
        <v>97</v>
      </c>
      <c r="B105" s="27">
        <f t="shared" ref="B105:C106" si="8">SUM(B106)</f>
        <v>0</v>
      </c>
      <c r="C105" s="27">
        <f t="shared" si="8"/>
        <v>0</v>
      </c>
      <c r="D105" s="27">
        <f>SUM(D106)</f>
        <v>3362.23</v>
      </c>
      <c r="E105" s="27">
        <v>0</v>
      </c>
    </row>
    <row r="106" spans="1:5" x14ac:dyDescent="0.3">
      <c r="A106" s="26" t="s">
        <v>98</v>
      </c>
      <c r="B106" s="27">
        <f t="shared" si="8"/>
        <v>0</v>
      </c>
      <c r="C106" s="27">
        <f t="shared" si="8"/>
        <v>0</v>
      </c>
      <c r="D106" s="27">
        <f>SUM(D107)</f>
        <v>3362.23</v>
      </c>
      <c r="E106" s="27">
        <v>0</v>
      </c>
    </row>
    <row r="107" spans="1:5" x14ac:dyDescent="0.3">
      <c r="A107" s="25" t="s">
        <v>99</v>
      </c>
      <c r="B107" s="28">
        <v>0</v>
      </c>
      <c r="C107" s="28">
        <v>0</v>
      </c>
      <c r="D107" s="28">
        <v>3362.23</v>
      </c>
      <c r="E107" s="28">
        <v>0</v>
      </c>
    </row>
    <row r="108" spans="1:5" x14ac:dyDescent="0.3">
      <c r="A108" s="26" t="s">
        <v>100</v>
      </c>
      <c r="B108" s="27">
        <f>SUM(B109)</f>
        <v>0</v>
      </c>
      <c r="C108" s="27">
        <f>SUM(C109)</f>
        <v>0</v>
      </c>
      <c r="D108" s="27">
        <f>SUM(D109)</f>
        <v>16252.470000000001</v>
      </c>
      <c r="E108" s="27">
        <v>0</v>
      </c>
    </row>
    <row r="109" spans="1:5" x14ac:dyDescent="0.3">
      <c r="A109" s="26" t="s">
        <v>101</v>
      </c>
      <c r="B109" s="27">
        <f>SUM(B110:B112)</f>
        <v>0</v>
      </c>
      <c r="C109" s="27">
        <f>SUM(C110:C112)</f>
        <v>0</v>
      </c>
      <c r="D109" s="27">
        <f>SUM(D110:D112)</f>
        <v>16252.470000000001</v>
      </c>
      <c r="E109" s="27">
        <v>0</v>
      </c>
    </row>
    <row r="110" spans="1:5" x14ac:dyDescent="0.3">
      <c r="A110" s="25" t="s">
        <v>102</v>
      </c>
      <c r="B110" s="28">
        <v>0</v>
      </c>
      <c r="C110" s="28">
        <v>0</v>
      </c>
      <c r="D110" s="28">
        <v>2641.42</v>
      </c>
      <c r="E110" s="28">
        <v>0</v>
      </c>
    </row>
    <row r="111" spans="1:5" x14ac:dyDescent="0.3">
      <c r="A111" s="25" t="s">
        <v>103</v>
      </c>
      <c r="B111" s="28">
        <v>0</v>
      </c>
      <c r="C111" s="28">
        <v>0</v>
      </c>
      <c r="D111" s="28">
        <v>877.68</v>
      </c>
      <c r="E111" s="28">
        <v>0</v>
      </c>
    </row>
    <row r="112" spans="1:5" x14ac:dyDescent="0.3">
      <c r="A112" s="25" t="s">
        <v>105</v>
      </c>
      <c r="B112" s="28">
        <v>0</v>
      </c>
      <c r="C112" s="28">
        <v>0</v>
      </c>
      <c r="D112" s="28">
        <v>12733.37</v>
      </c>
      <c r="E112" s="28">
        <v>0</v>
      </c>
    </row>
    <row r="113" spans="1:5" x14ac:dyDescent="0.3">
      <c r="A113" s="56" t="s">
        <v>177</v>
      </c>
      <c r="B113" s="57">
        <f t="shared" ref="B113:D116" si="9">SUM(B114)</f>
        <v>210000</v>
      </c>
      <c r="C113" s="57">
        <f t="shared" si="9"/>
        <v>210000</v>
      </c>
      <c r="D113" s="57">
        <f t="shared" si="9"/>
        <v>69046.539999999994</v>
      </c>
      <c r="E113" s="57">
        <v>0</v>
      </c>
    </row>
    <row r="114" spans="1:5" x14ac:dyDescent="0.3">
      <c r="A114" s="26" t="s">
        <v>47</v>
      </c>
      <c r="B114" s="27">
        <f t="shared" si="9"/>
        <v>210000</v>
      </c>
      <c r="C114" s="27">
        <f t="shared" si="9"/>
        <v>210000</v>
      </c>
      <c r="D114" s="27">
        <f t="shared" si="9"/>
        <v>69046.539999999994</v>
      </c>
      <c r="E114" s="27">
        <v>0</v>
      </c>
    </row>
    <row r="115" spans="1:5" x14ac:dyDescent="0.3">
      <c r="A115" s="26" t="s">
        <v>48</v>
      </c>
      <c r="B115" s="27">
        <f t="shared" si="9"/>
        <v>210000</v>
      </c>
      <c r="C115" s="27">
        <f t="shared" si="9"/>
        <v>210000</v>
      </c>
      <c r="D115" s="27">
        <f t="shared" si="9"/>
        <v>69046.539999999994</v>
      </c>
      <c r="E115" s="27">
        <v>0</v>
      </c>
    </row>
    <row r="116" spans="1:5" x14ac:dyDescent="0.3">
      <c r="A116" s="26" t="s">
        <v>49</v>
      </c>
      <c r="B116" s="27">
        <f t="shared" si="9"/>
        <v>210000</v>
      </c>
      <c r="C116" s="27">
        <f t="shared" si="9"/>
        <v>210000</v>
      </c>
      <c r="D116" s="27">
        <f t="shared" si="9"/>
        <v>69046.539999999994</v>
      </c>
      <c r="E116" s="27">
        <v>0</v>
      </c>
    </row>
    <row r="117" spans="1:5" x14ac:dyDescent="0.3">
      <c r="A117" s="25" t="s">
        <v>50</v>
      </c>
      <c r="B117" s="28">
        <v>210000</v>
      </c>
      <c r="C117" s="28">
        <v>210000</v>
      </c>
      <c r="D117" s="28">
        <v>69046.539999999994</v>
      </c>
      <c r="E117" s="28">
        <v>0</v>
      </c>
    </row>
    <row r="118" spans="1:5" x14ac:dyDescent="0.3">
      <c r="A118" s="56" t="s">
        <v>126</v>
      </c>
      <c r="B118" s="57">
        <f t="shared" ref="B118:D119" si="10">SUM(B119)</f>
        <v>40606</v>
      </c>
      <c r="C118" s="57">
        <f t="shared" si="10"/>
        <v>40606</v>
      </c>
      <c r="D118" s="57">
        <f t="shared" si="10"/>
        <v>0</v>
      </c>
      <c r="E118" s="58">
        <f>SUM(D118/C118)*100</f>
        <v>0</v>
      </c>
    </row>
    <row r="119" spans="1:5" x14ac:dyDescent="0.3">
      <c r="A119" s="59" t="s">
        <v>47</v>
      </c>
      <c r="B119" s="60">
        <f t="shared" si="10"/>
        <v>40606</v>
      </c>
      <c r="C119" s="60">
        <f t="shared" si="10"/>
        <v>40606</v>
      </c>
      <c r="D119" s="60">
        <f t="shared" si="10"/>
        <v>0</v>
      </c>
      <c r="E119" s="61">
        <f>SUM(D119/C119)*100</f>
        <v>0</v>
      </c>
    </row>
    <row r="120" spans="1:5" x14ac:dyDescent="0.3">
      <c r="A120" s="26" t="s">
        <v>48</v>
      </c>
      <c r="B120" s="27">
        <v>40606</v>
      </c>
      <c r="C120" s="27">
        <v>40606</v>
      </c>
      <c r="D120" s="27">
        <v>0</v>
      </c>
      <c r="E120" s="27">
        <f>SUM(D120/C120)*100</f>
        <v>0</v>
      </c>
    </row>
    <row r="121" spans="1:5" x14ac:dyDescent="0.3">
      <c r="A121" s="26" t="s">
        <v>49</v>
      </c>
      <c r="B121" s="27">
        <v>40606</v>
      </c>
      <c r="C121" s="27">
        <v>40606</v>
      </c>
      <c r="D121" s="27">
        <v>0</v>
      </c>
      <c r="E121" s="27">
        <v>0</v>
      </c>
    </row>
    <row r="122" spans="1:5" x14ac:dyDescent="0.3">
      <c r="A122" s="25" t="s">
        <v>50</v>
      </c>
      <c r="B122" s="28">
        <v>0</v>
      </c>
      <c r="C122" s="28">
        <v>0</v>
      </c>
      <c r="D122" s="28">
        <v>0</v>
      </c>
      <c r="E122" s="28">
        <v>0</v>
      </c>
    </row>
    <row r="123" spans="1:5" x14ac:dyDescent="0.3">
      <c r="A123" s="25" t="s">
        <v>51</v>
      </c>
      <c r="B123" s="28">
        <v>0</v>
      </c>
      <c r="C123" s="28">
        <v>0</v>
      </c>
      <c r="D123" s="28">
        <v>0</v>
      </c>
      <c r="E123" s="28">
        <v>0</v>
      </c>
    </row>
    <row r="124" spans="1:5" x14ac:dyDescent="0.3">
      <c r="A124" s="56" t="s">
        <v>119</v>
      </c>
      <c r="B124" s="57">
        <f t="shared" ref="B124:D126" si="11">SUM(B125)</f>
        <v>2655</v>
      </c>
      <c r="C124" s="57">
        <f t="shared" si="11"/>
        <v>2655</v>
      </c>
      <c r="D124" s="57">
        <f t="shared" si="11"/>
        <v>0</v>
      </c>
      <c r="E124" s="58">
        <v>0</v>
      </c>
    </row>
    <row r="125" spans="1:5" x14ac:dyDescent="0.3">
      <c r="A125" s="56" t="s">
        <v>120</v>
      </c>
      <c r="B125" s="57">
        <f t="shared" si="11"/>
        <v>2655</v>
      </c>
      <c r="C125" s="57">
        <f t="shared" si="11"/>
        <v>2655</v>
      </c>
      <c r="D125" s="57">
        <f t="shared" si="11"/>
        <v>0</v>
      </c>
      <c r="E125" s="58">
        <v>0</v>
      </c>
    </row>
    <row r="126" spans="1:5" x14ac:dyDescent="0.3">
      <c r="A126" s="59" t="s">
        <v>96</v>
      </c>
      <c r="B126" s="60">
        <f t="shared" si="11"/>
        <v>2655</v>
      </c>
      <c r="C126" s="60">
        <f t="shared" si="11"/>
        <v>2655</v>
      </c>
      <c r="D126" s="60">
        <f t="shared" si="11"/>
        <v>0</v>
      </c>
      <c r="E126" s="61">
        <v>0</v>
      </c>
    </row>
    <row r="127" spans="1:5" x14ac:dyDescent="0.3">
      <c r="A127" s="26" t="s">
        <v>106</v>
      </c>
      <c r="B127" s="27">
        <v>2655</v>
      </c>
      <c r="C127" s="27">
        <v>2655</v>
      </c>
      <c r="D127" s="27">
        <v>0</v>
      </c>
      <c r="E127" s="27">
        <v>0</v>
      </c>
    </row>
    <row r="128" spans="1:5" x14ac:dyDescent="0.3">
      <c r="A128" s="26" t="s">
        <v>107</v>
      </c>
      <c r="B128" s="27">
        <v>2655</v>
      </c>
      <c r="C128" s="27">
        <v>2655</v>
      </c>
      <c r="D128" s="27">
        <f>SUM(D129:D129)</f>
        <v>0</v>
      </c>
      <c r="E128" s="27">
        <v>0</v>
      </c>
    </row>
    <row r="129" spans="1:5" x14ac:dyDescent="0.3">
      <c r="A129" s="25" t="s">
        <v>108</v>
      </c>
      <c r="B129" s="28">
        <v>0</v>
      </c>
      <c r="C129" s="28">
        <v>0</v>
      </c>
      <c r="D129" s="28">
        <v>0</v>
      </c>
      <c r="E129" s="28">
        <v>0</v>
      </c>
    </row>
    <row r="130" spans="1:5" x14ac:dyDescent="0.3">
      <c r="A130" s="56" t="s">
        <v>185</v>
      </c>
      <c r="B130" s="57">
        <v>44795</v>
      </c>
      <c r="C130" s="57">
        <v>44795</v>
      </c>
      <c r="D130" s="57">
        <f>SUM(D131)</f>
        <v>44679.4</v>
      </c>
      <c r="E130" s="58">
        <f t="shared" ref="E130:E135" si="12">SUM(D130/C130)*100</f>
        <v>99.741935483870975</v>
      </c>
    </row>
    <row r="131" spans="1:5" x14ac:dyDescent="0.3">
      <c r="A131" s="56" t="s">
        <v>117</v>
      </c>
      <c r="B131" s="57">
        <f>SUM(B132)</f>
        <v>44795</v>
      </c>
      <c r="C131" s="57">
        <v>44795</v>
      </c>
      <c r="D131" s="57">
        <f>SUM(D132)</f>
        <v>44679.4</v>
      </c>
      <c r="E131" s="58">
        <f t="shared" si="12"/>
        <v>99.741935483870975</v>
      </c>
    </row>
    <row r="132" spans="1:5" x14ac:dyDescent="0.3">
      <c r="A132" s="56" t="s">
        <v>146</v>
      </c>
      <c r="B132" s="57">
        <f>SUM(B133)</f>
        <v>44795</v>
      </c>
      <c r="C132" s="57">
        <v>44795</v>
      </c>
      <c r="D132" s="57">
        <f>SUM(D133)</f>
        <v>44679.4</v>
      </c>
      <c r="E132" s="58">
        <f t="shared" si="12"/>
        <v>99.741935483870975</v>
      </c>
    </row>
    <row r="133" spans="1:5" x14ac:dyDescent="0.3">
      <c r="A133" s="59" t="s">
        <v>96</v>
      </c>
      <c r="B133" s="60">
        <f>SUM(B134)</f>
        <v>44795</v>
      </c>
      <c r="C133" s="60">
        <f>SUM(C134)</f>
        <v>44795</v>
      </c>
      <c r="D133" s="60">
        <f>SUM(D134)</f>
        <v>44679.4</v>
      </c>
      <c r="E133" s="60">
        <f t="shared" si="12"/>
        <v>99.741935483870975</v>
      </c>
    </row>
    <row r="134" spans="1:5" x14ac:dyDescent="0.3">
      <c r="A134" s="26" t="s">
        <v>100</v>
      </c>
      <c r="B134" s="27">
        <f>SUM(B135)</f>
        <v>44795</v>
      </c>
      <c r="C134" s="27">
        <f>SUM(C135)</f>
        <v>44795</v>
      </c>
      <c r="D134" s="27">
        <f>SUM(D135)</f>
        <v>44679.4</v>
      </c>
      <c r="E134" s="27">
        <f t="shared" si="12"/>
        <v>99.741935483870975</v>
      </c>
    </row>
    <row r="135" spans="1:5" x14ac:dyDescent="0.3">
      <c r="A135" s="26" t="s">
        <v>101</v>
      </c>
      <c r="B135" s="27">
        <v>44795</v>
      </c>
      <c r="C135" s="27">
        <v>44795</v>
      </c>
      <c r="D135" s="27">
        <f>SUM(D136)</f>
        <v>44679.4</v>
      </c>
      <c r="E135" s="27">
        <f t="shared" si="12"/>
        <v>99.741935483870975</v>
      </c>
    </row>
    <row r="136" spans="1:5" x14ac:dyDescent="0.3">
      <c r="A136" s="25" t="s">
        <v>104</v>
      </c>
      <c r="B136" s="28">
        <v>0</v>
      </c>
      <c r="C136" s="28">
        <v>0</v>
      </c>
      <c r="D136" s="28">
        <v>44679.4</v>
      </c>
      <c r="E136" s="28">
        <v>0</v>
      </c>
    </row>
    <row r="137" spans="1:5" x14ac:dyDescent="0.3">
      <c r="A137" s="56" t="s">
        <v>184</v>
      </c>
      <c r="B137" s="57">
        <v>108866</v>
      </c>
      <c r="C137" s="57">
        <v>108866</v>
      </c>
      <c r="D137" s="57">
        <f>SUM(D140)</f>
        <v>146467.15</v>
      </c>
      <c r="E137" s="57">
        <f>SUM(D137/C137)*100</f>
        <v>134.53892859111201</v>
      </c>
    </row>
    <row r="138" spans="1:5" x14ac:dyDescent="0.3">
      <c r="A138" s="56" t="s">
        <v>117</v>
      </c>
      <c r="B138" s="57">
        <v>108866</v>
      </c>
      <c r="C138" s="57">
        <v>108866</v>
      </c>
      <c r="D138" s="57">
        <v>146467.15</v>
      </c>
      <c r="E138" s="57">
        <f t="shared" ref="E138:E139" si="13">SUM(D138/C138)*100</f>
        <v>134.53892859111201</v>
      </c>
    </row>
    <row r="139" spans="1:5" x14ac:dyDescent="0.3">
      <c r="A139" s="56" t="s">
        <v>146</v>
      </c>
      <c r="B139" s="57">
        <v>108866</v>
      </c>
      <c r="C139" s="57">
        <v>108866</v>
      </c>
      <c r="D139" s="57">
        <v>146467.15</v>
      </c>
      <c r="E139" s="57">
        <f t="shared" si="13"/>
        <v>134.53892859111201</v>
      </c>
    </row>
    <row r="140" spans="1:5" x14ac:dyDescent="0.3">
      <c r="A140" s="59" t="s">
        <v>47</v>
      </c>
      <c r="B140" s="60">
        <f t="shared" ref="B140:D140" si="14">SUM(B141)</f>
        <v>108866</v>
      </c>
      <c r="C140" s="60">
        <f t="shared" si="14"/>
        <v>108866</v>
      </c>
      <c r="D140" s="60">
        <f t="shared" si="14"/>
        <v>146467.15</v>
      </c>
      <c r="E140" s="60">
        <f>SUM(D140/C140)*100</f>
        <v>134.53892859111201</v>
      </c>
    </row>
    <row r="141" spans="1:5" x14ac:dyDescent="0.3">
      <c r="A141" s="26" t="s">
        <v>47</v>
      </c>
      <c r="B141" s="27">
        <f t="shared" ref="B141:D142" si="15">SUM(B142)</f>
        <v>108866</v>
      </c>
      <c r="C141" s="27">
        <f t="shared" si="15"/>
        <v>108866</v>
      </c>
      <c r="D141" s="27">
        <f t="shared" si="15"/>
        <v>146467.15</v>
      </c>
      <c r="E141" s="27">
        <f t="shared" ref="E141:E144" si="16">SUM(D141/C141)*100</f>
        <v>134.53892859111201</v>
      </c>
    </row>
    <row r="142" spans="1:5" x14ac:dyDescent="0.3">
      <c r="A142" s="26" t="s">
        <v>57</v>
      </c>
      <c r="B142" s="27">
        <f t="shared" si="15"/>
        <v>108866</v>
      </c>
      <c r="C142" s="27">
        <f t="shared" si="15"/>
        <v>108866</v>
      </c>
      <c r="D142" s="27">
        <f t="shared" si="15"/>
        <v>146467.15</v>
      </c>
      <c r="E142" s="27">
        <f t="shared" si="16"/>
        <v>134.53892859111201</v>
      </c>
    </row>
    <row r="143" spans="1:5" x14ac:dyDescent="0.3">
      <c r="A143" s="26" t="s">
        <v>62</v>
      </c>
      <c r="B143" s="27">
        <f>SUM(B144)</f>
        <v>108866</v>
      </c>
      <c r="C143" s="27">
        <f>SUM(C144)</f>
        <v>108866</v>
      </c>
      <c r="D143" s="27">
        <f>SUM(D144:D147)</f>
        <v>146467.15</v>
      </c>
      <c r="E143" s="27">
        <f t="shared" si="16"/>
        <v>134.53892859111201</v>
      </c>
    </row>
    <row r="144" spans="1:5" x14ac:dyDescent="0.3">
      <c r="A144" s="25" t="s">
        <v>64</v>
      </c>
      <c r="B144" s="28">
        <v>108866</v>
      </c>
      <c r="C144" s="28">
        <v>108866</v>
      </c>
      <c r="D144" s="28">
        <v>82623.210000000006</v>
      </c>
      <c r="E144" s="28">
        <f t="shared" si="16"/>
        <v>75.894411478331165</v>
      </c>
    </row>
    <row r="145" spans="1:5" x14ac:dyDescent="0.3">
      <c r="A145" s="25" t="s">
        <v>65</v>
      </c>
      <c r="B145" s="28">
        <v>0</v>
      </c>
      <c r="C145" s="28">
        <v>0</v>
      </c>
      <c r="D145" s="28">
        <v>63383.47</v>
      </c>
      <c r="E145" s="28">
        <v>0</v>
      </c>
    </row>
    <row r="146" spans="1:5" x14ac:dyDescent="0.3">
      <c r="A146" s="25" t="s">
        <v>66</v>
      </c>
      <c r="B146" s="28">
        <v>0</v>
      </c>
      <c r="C146" s="28">
        <v>0</v>
      </c>
      <c r="D146" s="28">
        <v>373.57</v>
      </c>
      <c r="E146" s="28">
        <v>0</v>
      </c>
    </row>
    <row r="147" spans="1:5" x14ac:dyDescent="0.3">
      <c r="A147" s="25" t="s">
        <v>67</v>
      </c>
      <c r="B147" s="28">
        <v>0</v>
      </c>
      <c r="C147" s="28">
        <v>0</v>
      </c>
      <c r="D147" s="28">
        <v>86.9</v>
      </c>
      <c r="E147" s="28">
        <v>0</v>
      </c>
    </row>
    <row r="148" spans="1:5" x14ac:dyDescent="0.3">
      <c r="A148" s="56" t="s">
        <v>186</v>
      </c>
      <c r="B148" s="57">
        <f>SUM(B151)</f>
        <v>0</v>
      </c>
      <c r="C148" s="57">
        <f>SUM(C151)</f>
        <v>0</v>
      </c>
      <c r="D148" s="57">
        <f>SUM(D151)</f>
        <v>106942.97</v>
      </c>
      <c r="E148" s="58">
        <v>0</v>
      </c>
    </row>
    <row r="149" spans="1:5" x14ac:dyDescent="0.3">
      <c r="A149" s="56" t="s">
        <v>117</v>
      </c>
      <c r="B149" s="57">
        <v>0</v>
      </c>
      <c r="C149" s="57">
        <v>0</v>
      </c>
      <c r="D149" s="57">
        <v>106942.97</v>
      </c>
      <c r="E149" s="58">
        <v>0</v>
      </c>
    </row>
    <row r="150" spans="1:5" x14ac:dyDescent="0.3">
      <c r="A150" s="56" t="s">
        <v>146</v>
      </c>
      <c r="B150" s="57">
        <v>0</v>
      </c>
      <c r="C150" s="57">
        <v>0</v>
      </c>
      <c r="D150" s="57">
        <v>106942.97</v>
      </c>
      <c r="E150" s="58">
        <v>0</v>
      </c>
    </row>
    <row r="151" spans="1:5" x14ac:dyDescent="0.3">
      <c r="A151" s="59" t="s">
        <v>47</v>
      </c>
      <c r="B151" s="60">
        <f t="shared" ref="B151:D153" si="17">SUM(B152)</f>
        <v>0</v>
      </c>
      <c r="C151" s="60">
        <f t="shared" si="17"/>
        <v>0</v>
      </c>
      <c r="D151" s="60">
        <f t="shared" si="17"/>
        <v>106942.97</v>
      </c>
      <c r="E151" s="60">
        <v>0</v>
      </c>
    </row>
    <row r="152" spans="1:5" x14ac:dyDescent="0.3">
      <c r="A152" s="26" t="s">
        <v>47</v>
      </c>
      <c r="B152" s="27">
        <f t="shared" si="17"/>
        <v>0</v>
      </c>
      <c r="C152" s="27">
        <f t="shared" si="17"/>
        <v>0</v>
      </c>
      <c r="D152" s="27">
        <f t="shared" si="17"/>
        <v>106942.97</v>
      </c>
      <c r="E152" s="27">
        <v>0</v>
      </c>
    </row>
    <row r="153" spans="1:5" x14ac:dyDescent="0.3">
      <c r="A153" s="26" t="s">
        <v>57</v>
      </c>
      <c r="B153" s="27">
        <f t="shared" si="17"/>
        <v>0</v>
      </c>
      <c r="C153" s="27">
        <f t="shared" si="17"/>
        <v>0</v>
      </c>
      <c r="D153" s="27">
        <f t="shared" si="17"/>
        <v>106942.97</v>
      </c>
      <c r="E153" s="27">
        <v>0</v>
      </c>
    </row>
    <row r="154" spans="1:5" x14ac:dyDescent="0.3">
      <c r="A154" s="26" t="s">
        <v>62</v>
      </c>
      <c r="B154" s="27">
        <f>SUM(B155)</f>
        <v>0</v>
      </c>
      <c r="C154" s="27">
        <f>SUM(C155)</f>
        <v>0</v>
      </c>
      <c r="D154" s="27">
        <f>SUM(D155:D157)</f>
        <v>106942.97</v>
      </c>
      <c r="E154" s="27">
        <v>0</v>
      </c>
    </row>
    <row r="155" spans="1:5" x14ac:dyDescent="0.3">
      <c r="A155" s="25" t="s">
        <v>64</v>
      </c>
      <c r="B155" s="28">
        <v>0</v>
      </c>
      <c r="C155" s="28">
        <v>0</v>
      </c>
      <c r="D155" s="28">
        <v>53733.25</v>
      </c>
      <c r="E155" s="28">
        <v>0</v>
      </c>
    </row>
    <row r="156" spans="1:5" x14ac:dyDescent="0.3">
      <c r="A156" s="25" t="s">
        <v>65</v>
      </c>
      <c r="B156" s="28">
        <v>0</v>
      </c>
      <c r="C156" s="28">
        <v>0</v>
      </c>
      <c r="D156" s="28">
        <v>51366.06</v>
      </c>
      <c r="E156" s="28">
        <v>0</v>
      </c>
    </row>
    <row r="157" spans="1:5" x14ac:dyDescent="0.3">
      <c r="A157" s="25" t="s">
        <v>66</v>
      </c>
      <c r="B157" s="28">
        <v>0</v>
      </c>
      <c r="C157" s="28">
        <v>0</v>
      </c>
      <c r="D157" s="28">
        <v>1843.66</v>
      </c>
      <c r="E157" s="28">
        <v>0</v>
      </c>
    </row>
    <row r="158" spans="1:5" x14ac:dyDescent="0.3">
      <c r="A158" s="55" t="s">
        <v>147</v>
      </c>
      <c r="B158" s="62">
        <f>SUM(B159)</f>
        <v>9291</v>
      </c>
      <c r="C158" s="62">
        <f>SUM(C159)</f>
        <v>9291</v>
      </c>
      <c r="D158" s="62">
        <f>SUM(D159)</f>
        <v>3802.21</v>
      </c>
      <c r="E158" s="62">
        <v>0</v>
      </c>
    </row>
    <row r="159" spans="1:5" x14ac:dyDescent="0.3">
      <c r="A159" s="53" t="s">
        <v>148</v>
      </c>
      <c r="B159" s="54">
        <f t="shared" ref="B159:C162" si="18">SUM(B160)</f>
        <v>9291</v>
      </c>
      <c r="C159" s="54">
        <f t="shared" si="18"/>
        <v>9291</v>
      </c>
      <c r="D159" s="54">
        <f>SUM(D162)</f>
        <v>3802.21</v>
      </c>
      <c r="E159" s="54">
        <v>0</v>
      </c>
    </row>
    <row r="160" spans="1:5" x14ac:dyDescent="0.3">
      <c r="A160" s="56" t="s">
        <v>111</v>
      </c>
      <c r="B160" s="54">
        <f t="shared" si="18"/>
        <v>9291</v>
      </c>
      <c r="C160" s="54">
        <f t="shared" si="18"/>
        <v>9291</v>
      </c>
      <c r="D160" s="54">
        <f>SUM(D161)</f>
        <v>3802.21</v>
      </c>
      <c r="E160" s="54">
        <v>0</v>
      </c>
    </row>
    <row r="161" spans="1:5" x14ac:dyDescent="0.3">
      <c r="A161" s="56" t="s">
        <v>112</v>
      </c>
      <c r="B161" s="54">
        <f t="shared" si="18"/>
        <v>9291</v>
      </c>
      <c r="C161" s="54">
        <f t="shared" si="18"/>
        <v>9291</v>
      </c>
      <c r="D161" s="54">
        <f>SUM(D162)</f>
        <v>3802.21</v>
      </c>
      <c r="E161" s="54">
        <v>0</v>
      </c>
    </row>
    <row r="162" spans="1:5" x14ac:dyDescent="0.3">
      <c r="A162" s="59" t="s">
        <v>47</v>
      </c>
      <c r="B162" s="60">
        <f t="shared" si="18"/>
        <v>9291</v>
      </c>
      <c r="C162" s="60">
        <f t="shared" si="18"/>
        <v>9291</v>
      </c>
      <c r="D162" s="60">
        <f>SUM(D163)</f>
        <v>3802.21</v>
      </c>
      <c r="E162" s="61">
        <f>SUM(D162/C162)*100</f>
        <v>40.923581961037563</v>
      </c>
    </row>
    <row r="163" spans="1:5" x14ac:dyDescent="0.3">
      <c r="A163" s="26" t="s">
        <v>57</v>
      </c>
      <c r="B163" s="27">
        <f>SUM(B164+B166)</f>
        <v>9291</v>
      </c>
      <c r="C163" s="27">
        <f>SUM(C164+C166)</f>
        <v>9291</v>
      </c>
      <c r="D163" s="27">
        <f>SUM(D164+D166)</f>
        <v>3802.21</v>
      </c>
      <c r="E163" s="27">
        <f t="shared" ref="E163" si="19">SUM(D163/C163)*100</f>
        <v>40.923581961037563</v>
      </c>
    </row>
    <row r="164" spans="1:5" x14ac:dyDescent="0.3">
      <c r="A164" s="26" t="s">
        <v>62</v>
      </c>
      <c r="B164" s="27">
        <v>929</v>
      </c>
      <c r="C164" s="27">
        <v>929</v>
      </c>
      <c r="D164" s="27">
        <f>SUM(D165:D165)</f>
        <v>637.62</v>
      </c>
      <c r="E164" s="27">
        <v>0</v>
      </c>
    </row>
    <row r="165" spans="1:5" x14ac:dyDescent="0.3">
      <c r="A165" s="25" t="s">
        <v>65</v>
      </c>
      <c r="B165" s="28">
        <v>0</v>
      </c>
      <c r="C165" s="28">
        <v>0</v>
      </c>
      <c r="D165" s="28">
        <v>637.62</v>
      </c>
      <c r="E165" s="28">
        <v>0</v>
      </c>
    </row>
    <row r="166" spans="1:5" x14ac:dyDescent="0.3">
      <c r="A166" s="26" t="s">
        <v>68</v>
      </c>
      <c r="B166" s="27">
        <v>8362</v>
      </c>
      <c r="C166" s="27">
        <v>8362</v>
      </c>
      <c r="D166" s="27">
        <f>SUM(D167:D167)</f>
        <v>3164.59</v>
      </c>
      <c r="E166" s="27">
        <v>0</v>
      </c>
    </row>
    <row r="167" spans="1:5" x14ac:dyDescent="0.3">
      <c r="A167" s="25" t="s">
        <v>75</v>
      </c>
      <c r="B167" s="28">
        <v>0</v>
      </c>
      <c r="C167" s="28">
        <v>0</v>
      </c>
      <c r="D167" s="28">
        <v>3164.59</v>
      </c>
      <c r="E167" s="28">
        <v>0</v>
      </c>
    </row>
    <row r="168" spans="1:5" x14ac:dyDescent="0.3">
      <c r="A168" s="55" t="s">
        <v>149</v>
      </c>
      <c r="B168" s="62">
        <f>SUM(B169)</f>
        <v>74305</v>
      </c>
      <c r="C168" s="62">
        <f>SUM(C169)</f>
        <v>74305</v>
      </c>
      <c r="D168" s="62">
        <f>SUM(D169)</f>
        <v>74304.19</v>
      </c>
      <c r="E168" s="62">
        <f>SUM(D168/C168)*100</f>
        <v>99.998909898391759</v>
      </c>
    </row>
    <row r="169" spans="1:5" x14ac:dyDescent="0.3">
      <c r="A169" s="53" t="s">
        <v>150</v>
      </c>
      <c r="B169" s="54">
        <f>SUM(B172)</f>
        <v>74305</v>
      </c>
      <c r="C169" s="54">
        <f>SUM(C172)</f>
        <v>74305</v>
      </c>
      <c r="D169" s="54">
        <f t="shared" ref="D169:D174" si="20">SUM(D170)</f>
        <v>74304.19</v>
      </c>
      <c r="E169" s="54">
        <f t="shared" ref="E169:E171" si="21">SUM(D169/C169)*100</f>
        <v>99.998909898391759</v>
      </c>
    </row>
    <row r="170" spans="1:5" x14ac:dyDescent="0.3">
      <c r="A170" s="56" t="s">
        <v>111</v>
      </c>
      <c r="B170" s="57">
        <f t="shared" ref="B170:C172" si="22">SUM(B171)</f>
        <v>74305</v>
      </c>
      <c r="C170" s="57">
        <f t="shared" si="22"/>
        <v>74305</v>
      </c>
      <c r="D170" s="57">
        <f t="shared" si="20"/>
        <v>74304.19</v>
      </c>
      <c r="E170" s="58">
        <f t="shared" si="21"/>
        <v>99.998909898391759</v>
      </c>
    </row>
    <row r="171" spans="1:5" x14ac:dyDescent="0.3">
      <c r="A171" s="56" t="s">
        <v>122</v>
      </c>
      <c r="B171" s="57">
        <f t="shared" si="22"/>
        <v>74305</v>
      </c>
      <c r="C171" s="57">
        <f t="shared" si="22"/>
        <v>74305</v>
      </c>
      <c r="D171" s="57">
        <f t="shared" si="20"/>
        <v>74304.19</v>
      </c>
      <c r="E171" s="58">
        <f t="shared" si="21"/>
        <v>99.998909898391759</v>
      </c>
    </row>
    <row r="172" spans="1:5" x14ac:dyDescent="0.3">
      <c r="A172" s="59" t="s">
        <v>47</v>
      </c>
      <c r="B172" s="60">
        <f t="shared" si="22"/>
        <v>74305</v>
      </c>
      <c r="C172" s="60">
        <f t="shared" si="22"/>
        <v>74305</v>
      </c>
      <c r="D172" s="60">
        <f t="shared" si="20"/>
        <v>74304.19</v>
      </c>
      <c r="E172" s="61">
        <f>SUM(D172/C172)*100</f>
        <v>99.998909898391759</v>
      </c>
    </row>
    <row r="173" spans="1:5" x14ac:dyDescent="0.3">
      <c r="A173" s="26" t="s">
        <v>57</v>
      </c>
      <c r="B173" s="27">
        <f>SUM(B174)</f>
        <v>74305</v>
      </c>
      <c r="C173" s="27">
        <f>SUM(C174)</f>
        <v>74305</v>
      </c>
      <c r="D173" s="27">
        <f t="shared" si="20"/>
        <v>74304.19</v>
      </c>
      <c r="E173" s="27">
        <f t="shared" ref="E173:E174" si="23">SUM(D173/C173)*100</f>
        <v>99.998909898391759</v>
      </c>
    </row>
    <row r="174" spans="1:5" x14ac:dyDescent="0.3">
      <c r="A174" s="26" t="s">
        <v>68</v>
      </c>
      <c r="B174" s="27">
        <v>74305</v>
      </c>
      <c r="C174" s="27">
        <v>74305</v>
      </c>
      <c r="D174" s="27">
        <f t="shared" si="20"/>
        <v>74304.19</v>
      </c>
      <c r="E174" s="27">
        <f t="shared" si="23"/>
        <v>99.998909898391759</v>
      </c>
    </row>
    <row r="175" spans="1:5" x14ac:dyDescent="0.3">
      <c r="A175" s="25" t="s">
        <v>70</v>
      </c>
      <c r="B175" s="28">
        <v>0</v>
      </c>
      <c r="C175" s="28">
        <v>0</v>
      </c>
      <c r="D175" s="28">
        <v>74304.19</v>
      </c>
      <c r="E175" s="28">
        <v>0</v>
      </c>
    </row>
    <row r="176" spans="1:5" x14ac:dyDescent="0.3">
      <c r="A176" s="55" t="s">
        <v>151</v>
      </c>
      <c r="B176" s="62">
        <f t="shared" ref="B176:D179" si="24">SUM(B177)</f>
        <v>234048</v>
      </c>
      <c r="C176" s="62">
        <f t="shared" si="24"/>
        <v>234048</v>
      </c>
      <c r="D176" s="62">
        <f t="shared" si="24"/>
        <v>232292.15</v>
      </c>
      <c r="E176" s="62">
        <f>SUM(D176/C176)*100</f>
        <v>99.249790641235975</v>
      </c>
    </row>
    <row r="177" spans="1:5" x14ac:dyDescent="0.3">
      <c r="A177" s="53" t="s">
        <v>152</v>
      </c>
      <c r="B177" s="54">
        <f t="shared" si="24"/>
        <v>234048</v>
      </c>
      <c r="C177" s="54">
        <f t="shared" si="24"/>
        <v>234048</v>
      </c>
      <c r="D177" s="54">
        <f t="shared" si="24"/>
        <v>232292.15</v>
      </c>
      <c r="E177" s="54">
        <f t="shared" ref="E177:E179" si="25">SUM(D177/C177)*100</f>
        <v>99.249790641235975</v>
      </c>
    </row>
    <row r="178" spans="1:5" x14ac:dyDescent="0.3">
      <c r="A178" s="56" t="s">
        <v>111</v>
      </c>
      <c r="B178" s="57">
        <f t="shared" si="24"/>
        <v>234048</v>
      </c>
      <c r="C178" s="57">
        <f t="shared" si="24"/>
        <v>234048</v>
      </c>
      <c r="D178" s="57">
        <f t="shared" si="24"/>
        <v>232292.15</v>
      </c>
      <c r="E178" s="58">
        <f t="shared" si="25"/>
        <v>99.249790641235975</v>
      </c>
    </row>
    <row r="179" spans="1:5" x14ac:dyDescent="0.3">
      <c r="A179" s="56" t="s">
        <v>122</v>
      </c>
      <c r="B179" s="57">
        <f t="shared" si="24"/>
        <v>234048</v>
      </c>
      <c r="C179" s="57">
        <f t="shared" si="24"/>
        <v>234048</v>
      </c>
      <c r="D179" s="57">
        <f t="shared" si="24"/>
        <v>232292.15</v>
      </c>
      <c r="E179" s="58">
        <f t="shared" si="25"/>
        <v>99.249790641235975</v>
      </c>
    </row>
    <row r="180" spans="1:5" x14ac:dyDescent="0.3">
      <c r="A180" s="59" t="s">
        <v>96</v>
      </c>
      <c r="B180" s="60">
        <f>SUM(B181+B184+B190)</f>
        <v>234048</v>
      </c>
      <c r="C180" s="60">
        <f>SUM(C181+C184+C190)</f>
        <v>234048</v>
      </c>
      <c r="D180" s="60">
        <f>SUM(D181+D184+D190)</f>
        <v>232292.15</v>
      </c>
      <c r="E180" s="61">
        <f>SUM(D180/C180)*100</f>
        <v>99.249790641235975</v>
      </c>
    </row>
    <row r="181" spans="1:5" x14ac:dyDescent="0.3">
      <c r="A181" s="26" t="s">
        <v>97</v>
      </c>
      <c r="B181" s="27">
        <f>SUM(B182)</f>
        <v>2945</v>
      </c>
      <c r="C181" s="27">
        <f>SUM(C182)</f>
        <v>2945</v>
      </c>
      <c r="D181" s="27">
        <f>SUM(D182)</f>
        <v>2945</v>
      </c>
      <c r="E181" s="27">
        <f t="shared" ref="E181:E191" si="26">SUM(D181/C181)*100</f>
        <v>100</v>
      </c>
    </row>
    <row r="182" spans="1:5" x14ac:dyDescent="0.3">
      <c r="A182" s="26" t="s">
        <v>98</v>
      </c>
      <c r="B182" s="27">
        <v>2945</v>
      </c>
      <c r="C182" s="27">
        <v>2945</v>
      </c>
      <c r="D182" s="27">
        <f t="shared" ref="D182" si="27">SUM(D183)</f>
        <v>2945</v>
      </c>
      <c r="E182" s="27">
        <f t="shared" si="26"/>
        <v>100</v>
      </c>
    </row>
    <row r="183" spans="1:5" x14ac:dyDescent="0.3">
      <c r="A183" s="25" t="s">
        <v>99</v>
      </c>
      <c r="B183" s="28">
        <v>0</v>
      </c>
      <c r="C183" s="28">
        <v>0</v>
      </c>
      <c r="D183" s="28">
        <v>2945</v>
      </c>
      <c r="E183" s="28">
        <v>0</v>
      </c>
    </row>
    <row r="184" spans="1:5" x14ac:dyDescent="0.3">
      <c r="A184" s="26" t="s">
        <v>100</v>
      </c>
      <c r="B184" s="27">
        <f>SUM(B185)</f>
        <v>98381</v>
      </c>
      <c r="C184" s="27">
        <f>SUM(C185)</f>
        <v>98381</v>
      </c>
      <c r="D184" s="27">
        <f>SUM(D185)</f>
        <v>97105.62</v>
      </c>
      <c r="E184" s="27">
        <f t="shared" si="26"/>
        <v>98.70363179882294</v>
      </c>
    </row>
    <row r="185" spans="1:5" x14ac:dyDescent="0.3">
      <c r="A185" s="26" t="s">
        <v>101</v>
      </c>
      <c r="B185" s="27">
        <v>98381</v>
      </c>
      <c r="C185" s="27">
        <v>98381</v>
      </c>
      <c r="D185" s="27">
        <f>SUM(D186:D189)</f>
        <v>97105.62</v>
      </c>
      <c r="E185" s="27">
        <f t="shared" si="26"/>
        <v>98.70363179882294</v>
      </c>
    </row>
    <row r="186" spans="1:5" x14ac:dyDescent="0.3">
      <c r="A186" s="25" t="s">
        <v>102</v>
      </c>
      <c r="B186" s="28">
        <v>0</v>
      </c>
      <c r="C186" s="28">
        <v>0</v>
      </c>
      <c r="D186" s="28">
        <v>31318.39</v>
      </c>
      <c r="E186" s="27">
        <v>0</v>
      </c>
    </row>
    <row r="187" spans="1:5" x14ac:dyDescent="0.3">
      <c r="A187" s="25" t="s">
        <v>174</v>
      </c>
      <c r="B187" s="28">
        <v>0</v>
      </c>
      <c r="C187" s="28">
        <v>0</v>
      </c>
      <c r="D187" s="28">
        <v>10065</v>
      </c>
      <c r="E187" s="27">
        <v>0</v>
      </c>
    </row>
    <row r="188" spans="1:5" x14ac:dyDescent="0.3">
      <c r="A188" s="25" t="s">
        <v>104</v>
      </c>
      <c r="B188" s="28">
        <v>0</v>
      </c>
      <c r="C188" s="28">
        <v>0</v>
      </c>
      <c r="D188" s="28">
        <v>13506.98</v>
      </c>
      <c r="E188" s="28">
        <v>0</v>
      </c>
    </row>
    <row r="189" spans="1:5" x14ac:dyDescent="0.3">
      <c r="A189" s="25" t="s">
        <v>105</v>
      </c>
      <c r="B189" s="28">
        <v>0</v>
      </c>
      <c r="C189" s="28">
        <v>0</v>
      </c>
      <c r="D189" s="28">
        <v>42215.25</v>
      </c>
      <c r="E189" s="28">
        <v>0</v>
      </c>
    </row>
    <row r="190" spans="1:5" x14ac:dyDescent="0.3">
      <c r="A190" s="26" t="s">
        <v>106</v>
      </c>
      <c r="B190" s="27">
        <v>132722</v>
      </c>
      <c r="C190" s="27">
        <v>132722</v>
      </c>
      <c r="D190" s="27">
        <f t="shared" ref="D190:D191" si="28">SUM(D191)</f>
        <v>132241.53</v>
      </c>
      <c r="E190" s="27">
        <f t="shared" si="26"/>
        <v>99.637987673482925</v>
      </c>
    </row>
    <row r="191" spans="1:5" x14ac:dyDescent="0.3">
      <c r="A191" s="26" t="s">
        <v>107</v>
      </c>
      <c r="B191" s="27">
        <v>132722</v>
      </c>
      <c r="C191" s="27">
        <v>132722</v>
      </c>
      <c r="D191" s="27">
        <f t="shared" si="28"/>
        <v>132241.53</v>
      </c>
      <c r="E191" s="27">
        <f t="shared" si="26"/>
        <v>99.637987673482925</v>
      </c>
    </row>
    <row r="192" spans="1:5" x14ac:dyDescent="0.3">
      <c r="A192" s="25" t="s">
        <v>108</v>
      </c>
      <c r="B192" s="28">
        <v>0</v>
      </c>
      <c r="C192" s="28">
        <v>0</v>
      </c>
      <c r="D192" s="28">
        <v>132241.53</v>
      </c>
      <c r="E192" s="28">
        <v>0</v>
      </c>
    </row>
    <row r="193" spans="1:5" x14ac:dyDescent="0.3">
      <c r="A193" s="55" t="s">
        <v>153</v>
      </c>
      <c r="B193" s="62">
        <f t="shared" ref="B193:D197" si="29">SUM(B194)</f>
        <v>265445</v>
      </c>
      <c r="C193" s="62">
        <f t="shared" si="29"/>
        <v>265445</v>
      </c>
      <c r="D193" s="62">
        <f t="shared" si="29"/>
        <v>265445</v>
      </c>
      <c r="E193" s="62">
        <f>SUM(D193/C193)*100</f>
        <v>100</v>
      </c>
    </row>
    <row r="194" spans="1:5" x14ac:dyDescent="0.3">
      <c r="A194" s="53" t="s">
        <v>154</v>
      </c>
      <c r="B194" s="54">
        <f t="shared" si="29"/>
        <v>265445</v>
      </c>
      <c r="C194" s="54">
        <f t="shared" si="29"/>
        <v>265445</v>
      </c>
      <c r="D194" s="54">
        <f t="shared" si="29"/>
        <v>265445</v>
      </c>
      <c r="E194" s="54">
        <f t="shared" ref="E194:E196" si="30">SUM(D194/C194)*100</f>
        <v>100</v>
      </c>
    </row>
    <row r="195" spans="1:5" x14ac:dyDescent="0.3">
      <c r="A195" s="56" t="s">
        <v>111</v>
      </c>
      <c r="B195" s="57">
        <f t="shared" si="29"/>
        <v>265445</v>
      </c>
      <c r="C195" s="57">
        <f t="shared" si="29"/>
        <v>265445</v>
      </c>
      <c r="D195" s="57">
        <f t="shared" si="29"/>
        <v>265445</v>
      </c>
      <c r="E195" s="58">
        <f t="shared" si="30"/>
        <v>100</v>
      </c>
    </row>
    <row r="196" spans="1:5" x14ac:dyDescent="0.3">
      <c r="A196" s="56" t="s">
        <v>122</v>
      </c>
      <c r="B196" s="57">
        <f t="shared" si="29"/>
        <v>265445</v>
      </c>
      <c r="C196" s="57">
        <f t="shared" si="29"/>
        <v>265445</v>
      </c>
      <c r="D196" s="57">
        <f t="shared" si="29"/>
        <v>265445</v>
      </c>
      <c r="E196" s="58">
        <f t="shared" si="30"/>
        <v>100</v>
      </c>
    </row>
    <row r="197" spans="1:5" x14ac:dyDescent="0.3">
      <c r="A197" s="59" t="s">
        <v>136</v>
      </c>
      <c r="B197" s="60">
        <f t="shared" si="29"/>
        <v>265445</v>
      </c>
      <c r="C197" s="60">
        <f t="shared" si="29"/>
        <v>265445</v>
      </c>
      <c r="D197" s="60">
        <f t="shared" si="29"/>
        <v>265445</v>
      </c>
      <c r="E197" s="61">
        <f>SUM(D197/C197)*100</f>
        <v>100</v>
      </c>
    </row>
    <row r="198" spans="1:5" x14ac:dyDescent="0.3">
      <c r="A198" s="26" t="s">
        <v>137</v>
      </c>
      <c r="B198" s="27">
        <v>265445</v>
      </c>
      <c r="C198" s="27">
        <v>265445</v>
      </c>
      <c r="D198" s="27">
        <f>SUM(D199)</f>
        <v>265445</v>
      </c>
      <c r="E198" s="27">
        <f t="shared" ref="E198:E199" si="31">SUM(D198/C198)*100</f>
        <v>100</v>
      </c>
    </row>
    <row r="199" spans="1:5" ht="28.8" x14ac:dyDescent="0.3">
      <c r="A199" s="45" t="s">
        <v>138</v>
      </c>
      <c r="B199" s="27">
        <v>265445</v>
      </c>
      <c r="C199" s="27">
        <v>265445</v>
      </c>
      <c r="D199" s="27">
        <f>SUM(D200)</f>
        <v>265445</v>
      </c>
      <c r="E199" s="27">
        <f t="shared" si="31"/>
        <v>100</v>
      </c>
    </row>
    <row r="200" spans="1:5" ht="28.8" x14ac:dyDescent="0.3">
      <c r="A200" s="46" t="s">
        <v>139</v>
      </c>
      <c r="B200" s="28">
        <v>0</v>
      </c>
      <c r="C200" s="28">
        <v>0</v>
      </c>
      <c r="D200" s="28">
        <v>265445</v>
      </c>
      <c r="E200" s="28">
        <v>0</v>
      </c>
    </row>
    <row r="201" spans="1:5" ht="28.8" x14ac:dyDescent="0.3">
      <c r="A201" s="55" t="s">
        <v>155</v>
      </c>
      <c r="B201" s="62">
        <f>SUM(B202)</f>
        <v>26544</v>
      </c>
      <c r="C201" s="62">
        <f>SUM(C202)</f>
        <v>26544</v>
      </c>
      <c r="D201" s="62">
        <f>SUM(D202)</f>
        <v>7400.44</v>
      </c>
      <c r="E201" s="62">
        <v>0</v>
      </c>
    </row>
    <row r="202" spans="1:5" ht="28.8" x14ac:dyDescent="0.3">
      <c r="A202" s="53" t="s">
        <v>158</v>
      </c>
      <c r="B202" s="54">
        <f t="shared" ref="B202:C204" si="32">SUM(B203)</f>
        <v>26544</v>
      </c>
      <c r="C202" s="54">
        <f t="shared" si="32"/>
        <v>26544</v>
      </c>
      <c r="D202" s="54">
        <f>SUM(D204)</f>
        <v>7400.44</v>
      </c>
      <c r="E202" s="54">
        <v>0</v>
      </c>
    </row>
    <row r="203" spans="1:5" x14ac:dyDescent="0.3">
      <c r="A203" s="56" t="s">
        <v>111</v>
      </c>
      <c r="B203" s="57">
        <f t="shared" si="32"/>
        <v>26544</v>
      </c>
      <c r="C203" s="57">
        <f t="shared" si="32"/>
        <v>26544</v>
      </c>
      <c r="D203" s="57">
        <f>SUM(D204)</f>
        <v>7400.44</v>
      </c>
      <c r="E203" s="58">
        <v>0</v>
      </c>
    </row>
    <row r="204" spans="1:5" x14ac:dyDescent="0.3">
      <c r="A204" s="59" t="s">
        <v>47</v>
      </c>
      <c r="B204" s="60">
        <f t="shared" si="32"/>
        <v>26544</v>
      </c>
      <c r="C204" s="60">
        <f t="shared" si="32"/>
        <v>26544</v>
      </c>
      <c r="D204" s="60">
        <f>SUM(D205)</f>
        <v>7400.44</v>
      </c>
      <c r="E204" s="61">
        <f>SUM(D204/C204)*100</f>
        <v>27.879897528631702</v>
      </c>
    </row>
    <row r="205" spans="1:5" x14ac:dyDescent="0.3">
      <c r="A205" s="26" t="s">
        <v>57</v>
      </c>
      <c r="B205" s="27">
        <v>26544</v>
      </c>
      <c r="C205" s="27">
        <v>26544</v>
      </c>
      <c r="D205" s="27">
        <f>SUM(D206)</f>
        <v>7400.44</v>
      </c>
      <c r="E205" s="27">
        <f t="shared" ref="E205" si="33">SUM(D205/C205)*100</f>
        <v>27.879897528631702</v>
      </c>
    </row>
    <row r="206" spans="1:5" x14ac:dyDescent="0.3">
      <c r="A206" s="26" t="s">
        <v>62</v>
      </c>
      <c r="B206" s="27">
        <v>26544</v>
      </c>
      <c r="C206" s="27">
        <v>26544</v>
      </c>
      <c r="D206" s="27">
        <f>SUM(D207:D207)</f>
        <v>7400.44</v>
      </c>
      <c r="E206" s="27">
        <v>0</v>
      </c>
    </row>
    <row r="207" spans="1:5" x14ac:dyDescent="0.3">
      <c r="A207" s="25" t="s">
        <v>64</v>
      </c>
      <c r="B207" s="28">
        <v>0</v>
      </c>
      <c r="C207" s="28">
        <v>0</v>
      </c>
      <c r="D207" s="28">
        <v>7400.44</v>
      </c>
      <c r="E207" s="28">
        <v>0</v>
      </c>
    </row>
    <row r="208" spans="1:5" x14ac:dyDescent="0.3">
      <c r="A208" s="55" t="s">
        <v>156</v>
      </c>
      <c r="B208" s="62">
        <f>SUM(B209)</f>
        <v>281571</v>
      </c>
      <c r="C208" s="62">
        <f>SUM(C209)</f>
        <v>281571</v>
      </c>
      <c r="D208" s="62">
        <f>SUM(D209)</f>
        <v>281571</v>
      </c>
      <c r="E208" s="62">
        <f>SUM(D208/C208)*100</f>
        <v>100</v>
      </c>
    </row>
    <row r="209" spans="1:5" ht="28.8" x14ac:dyDescent="0.3">
      <c r="A209" s="53" t="s">
        <v>157</v>
      </c>
      <c r="B209" s="54">
        <f>SUM(B210)</f>
        <v>281571</v>
      </c>
      <c r="C209" s="54">
        <f>SUM(C210)</f>
        <v>281571</v>
      </c>
      <c r="D209" s="54">
        <f>SUM(D211)</f>
        <v>281571</v>
      </c>
      <c r="E209" s="54">
        <f t="shared" ref="E209:E210" si="34">SUM(D209/C209)*100</f>
        <v>100</v>
      </c>
    </row>
    <row r="210" spans="1:5" x14ac:dyDescent="0.3">
      <c r="A210" s="56" t="s">
        <v>111</v>
      </c>
      <c r="B210" s="57">
        <f>SUM(B211)</f>
        <v>281571</v>
      </c>
      <c r="C210" s="57">
        <f>SUM(C211)</f>
        <v>281571</v>
      </c>
      <c r="D210" s="57">
        <f>SUM(D211)</f>
        <v>281571</v>
      </c>
      <c r="E210" s="58">
        <f t="shared" si="34"/>
        <v>100</v>
      </c>
    </row>
    <row r="211" spans="1:5" x14ac:dyDescent="0.3">
      <c r="A211" s="59" t="s">
        <v>47</v>
      </c>
      <c r="B211" s="60">
        <f>SUM(B212+B215)</f>
        <v>281571</v>
      </c>
      <c r="C211" s="60">
        <f>SUM(C212+C215)</f>
        <v>281571</v>
      </c>
      <c r="D211" s="60">
        <f>SUM(D212+D215)</f>
        <v>281571</v>
      </c>
      <c r="E211" s="61">
        <f>SUM(D211/C211)*100</f>
        <v>100</v>
      </c>
    </row>
    <row r="212" spans="1:5" x14ac:dyDescent="0.3">
      <c r="A212" s="26" t="s">
        <v>48</v>
      </c>
      <c r="B212" s="27">
        <v>100000</v>
      </c>
      <c r="C212" s="27">
        <v>100000</v>
      </c>
      <c r="D212" s="27">
        <v>100000</v>
      </c>
      <c r="E212" s="27">
        <f>SUM(D212/C212)*100</f>
        <v>100</v>
      </c>
    </row>
    <row r="213" spans="1:5" x14ac:dyDescent="0.3">
      <c r="A213" s="26" t="s">
        <v>49</v>
      </c>
      <c r="B213" s="27">
        <v>100000</v>
      </c>
      <c r="C213" s="27">
        <v>100000</v>
      </c>
      <c r="D213" s="27">
        <v>100000</v>
      </c>
      <c r="E213" s="27">
        <f t="shared" ref="E213:E216" si="35">SUM(D213/C213)*100</f>
        <v>100</v>
      </c>
    </row>
    <row r="214" spans="1:5" x14ac:dyDescent="0.3">
      <c r="A214" s="25" t="s">
        <v>50</v>
      </c>
      <c r="B214" s="28">
        <v>0</v>
      </c>
      <c r="C214" s="28">
        <v>0</v>
      </c>
      <c r="D214" s="28">
        <v>100000</v>
      </c>
      <c r="E214" s="28">
        <v>0</v>
      </c>
    </row>
    <row r="215" spans="1:5" x14ac:dyDescent="0.3">
      <c r="A215" s="26" t="s">
        <v>57</v>
      </c>
      <c r="B215" s="27">
        <v>181571</v>
      </c>
      <c r="C215" s="27">
        <v>181571</v>
      </c>
      <c r="D215" s="27">
        <f>SUM(D216)</f>
        <v>181571</v>
      </c>
      <c r="E215" s="27">
        <f t="shared" si="35"/>
        <v>100</v>
      </c>
    </row>
    <row r="216" spans="1:5" x14ac:dyDescent="0.3">
      <c r="A216" s="26" t="s">
        <v>62</v>
      </c>
      <c r="B216" s="27">
        <v>181571</v>
      </c>
      <c r="C216" s="27">
        <v>181571</v>
      </c>
      <c r="D216" s="27">
        <f>SUM(D217)</f>
        <v>181571</v>
      </c>
      <c r="E216" s="27">
        <f t="shared" si="35"/>
        <v>100</v>
      </c>
    </row>
    <row r="217" spans="1:5" x14ac:dyDescent="0.3">
      <c r="A217" s="25" t="s">
        <v>65</v>
      </c>
      <c r="B217" s="28">
        <v>0</v>
      </c>
      <c r="C217" s="28">
        <v>0</v>
      </c>
      <c r="D217" s="28">
        <v>181571</v>
      </c>
      <c r="E217" s="28">
        <v>0</v>
      </c>
    </row>
  </sheetData>
  <mergeCells count="1">
    <mergeCell ref="A1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Opći dio</vt:lpstr>
      <vt:lpstr>Prihodi i rashodi-ekonomska kl.</vt:lpstr>
      <vt:lpstr>Prihodi i rashodi - Izvori </vt:lpstr>
      <vt:lpstr>Rashodi - funkcijska klas.</vt:lpstr>
      <vt:lpstr>Račun financiranja - ekonomska </vt:lpstr>
      <vt:lpstr>Račun financiranja - Izvori</vt:lpstr>
      <vt:lpstr>Rashodi prema prog., ekon., izv</vt:lpstr>
      <vt:lpstr>'Prihodi i rashodi-ekonomska kl.'!Print_Area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Windows korisnik</cp:lastModifiedBy>
  <cp:lastPrinted>2023-07-23T17:55:22Z</cp:lastPrinted>
  <dcterms:created xsi:type="dcterms:W3CDTF">2023-07-14T06:27:34Z</dcterms:created>
  <dcterms:modified xsi:type="dcterms:W3CDTF">2024-03-27T19:15:58Z</dcterms:modified>
</cp:coreProperties>
</file>