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\PLAN\IZVRŠENJE 2022\"/>
    </mc:Choice>
  </mc:AlternateContent>
  <xr:revisionPtr revIDLastSave="0" documentId="13_ncr:1_{22CEBDFD-700B-4AA0-BC90-6E1C7DB8EA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CW147_IspisRealizac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8" i="1" l="1"/>
  <c r="C204" i="1"/>
  <c r="C203" i="1" s="1"/>
  <c r="F207" i="1"/>
  <c r="F206" i="1" s="1"/>
  <c r="K182" i="1"/>
  <c r="K184" i="1"/>
  <c r="K185" i="1"/>
  <c r="K186" i="1"/>
  <c r="K187" i="1"/>
  <c r="K192" i="1"/>
  <c r="K193" i="1"/>
  <c r="K196" i="1"/>
  <c r="K197" i="1"/>
  <c r="C188" i="1"/>
  <c r="C183" i="1"/>
  <c r="F183" i="1"/>
  <c r="F191" i="1"/>
  <c r="F190" i="1" s="1"/>
  <c r="F195" i="1"/>
  <c r="K195" i="1" s="1"/>
  <c r="K134" i="1"/>
  <c r="K135" i="1"/>
  <c r="K137" i="1"/>
  <c r="K139" i="1"/>
  <c r="K142" i="1"/>
  <c r="K144" i="1"/>
  <c r="K146" i="1"/>
  <c r="K147" i="1"/>
  <c r="K148" i="1"/>
  <c r="K149" i="1"/>
  <c r="K150" i="1"/>
  <c r="K152" i="1"/>
  <c r="K153" i="1"/>
  <c r="K154" i="1"/>
  <c r="K155" i="1"/>
  <c r="K156" i="1"/>
  <c r="K157" i="1"/>
  <c r="K158" i="1"/>
  <c r="K159" i="1"/>
  <c r="K161" i="1"/>
  <c r="K162" i="1"/>
  <c r="K163" i="1"/>
  <c r="K164" i="1"/>
  <c r="K165" i="1"/>
  <c r="K166" i="1"/>
  <c r="K170" i="1"/>
  <c r="K173" i="1"/>
  <c r="K174" i="1"/>
  <c r="K175" i="1"/>
  <c r="F133" i="1"/>
  <c r="K133" i="1" s="1"/>
  <c r="F136" i="1"/>
  <c r="K136" i="1" s="1"/>
  <c r="F138" i="1"/>
  <c r="K138" i="1" s="1"/>
  <c r="F141" i="1"/>
  <c r="K141" i="1" s="1"/>
  <c r="F145" i="1"/>
  <c r="F151" i="1"/>
  <c r="K151" i="1" s="1"/>
  <c r="F160" i="1"/>
  <c r="K160" i="1" s="1"/>
  <c r="F169" i="1"/>
  <c r="F168" i="1" s="1"/>
  <c r="F172" i="1"/>
  <c r="F171" i="1" s="1"/>
  <c r="K171" i="1" s="1"/>
  <c r="C130" i="1"/>
  <c r="C129" i="1" s="1"/>
  <c r="K123" i="1"/>
  <c r="C119" i="1"/>
  <c r="C118" i="1" s="1"/>
  <c r="F122" i="1"/>
  <c r="F121" i="1" s="1"/>
  <c r="F120" i="1" s="1"/>
  <c r="F119" i="1" s="1"/>
  <c r="F118" i="1" s="1"/>
  <c r="K69" i="1"/>
  <c r="K71" i="1"/>
  <c r="K73" i="1"/>
  <c r="K77" i="1"/>
  <c r="K78" i="1"/>
  <c r="K80" i="1"/>
  <c r="K81" i="1"/>
  <c r="K82" i="1"/>
  <c r="K83" i="1"/>
  <c r="K85" i="1"/>
  <c r="K86" i="1"/>
  <c r="K87" i="1"/>
  <c r="K88" i="1"/>
  <c r="K89" i="1"/>
  <c r="K91" i="1"/>
  <c r="K93" i="1"/>
  <c r="K94" i="1"/>
  <c r="K95" i="1"/>
  <c r="K98" i="1"/>
  <c r="K100" i="1"/>
  <c r="K101" i="1"/>
  <c r="K103" i="1"/>
  <c r="K104" i="1"/>
  <c r="K105" i="1"/>
  <c r="K106" i="1"/>
  <c r="K107" i="1"/>
  <c r="K108" i="1"/>
  <c r="K112" i="1"/>
  <c r="F92" i="1"/>
  <c r="K92" i="1" s="1"/>
  <c r="F68" i="1"/>
  <c r="F70" i="1"/>
  <c r="K70" i="1" s="1"/>
  <c r="F72" i="1"/>
  <c r="K72" i="1" s="1"/>
  <c r="F76" i="1"/>
  <c r="K76" i="1" s="1"/>
  <c r="F79" i="1"/>
  <c r="K79" i="1" s="1"/>
  <c r="F84" i="1"/>
  <c r="K84" i="1" s="1"/>
  <c r="F90" i="1"/>
  <c r="K90" i="1" s="1"/>
  <c r="F102" i="1"/>
  <c r="F99" i="1" s="1"/>
  <c r="K99" i="1" s="1"/>
  <c r="F111" i="1"/>
  <c r="F110" i="1" s="1"/>
  <c r="F109" i="1" s="1"/>
  <c r="K109" i="1" s="1"/>
  <c r="C66" i="1"/>
  <c r="C65" i="1" s="1"/>
  <c r="C64" i="1" s="1"/>
  <c r="K29" i="1"/>
  <c r="K30" i="1"/>
  <c r="K31" i="1"/>
  <c r="K34" i="1"/>
  <c r="K35" i="1"/>
  <c r="K36" i="1"/>
  <c r="K37" i="1"/>
  <c r="K38" i="1"/>
  <c r="K39" i="1"/>
  <c r="K40" i="1"/>
  <c r="K45" i="1"/>
  <c r="K50" i="1"/>
  <c r="K51" i="1"/>
  <c r="K52" i="1"/>
  <c r="K53" i="1"/>
  <c r="K54" i="1"/>
  <c r="K55" i="1"/>
  <c r="K56" i="1"/>
  <c r="K57" i="1"/>
  <c r="K58" i="1"/>
  <c r="K24" i="1"/>
  <c r="K25" i="1"/>
  <c r="K26" i="1"/>
  <c r="K23" i="1"/>
  <c r="K22" i="1"/>
  <c r="K19" i="1"/>
  <c r="K20" i="1"/>
  <c r="K21" i="1"/>
  <c r="C14" i="1"/>
  <c r="F49" i="1"/>
  <c r="K49" i="1" s="1"/>
  <c r="F44" i="1"/>
  <c r="K44" i="1" s="1"/>
  <c r="F33" i="1"/>
  <c r="F32" i="1" s="1"/>
  <c r="F18" i="1"/>
  <c r="F17" i="1" s="1"/>
  <c r="F132" i="1" l="1"/>
  <c r="K132" i="1" s="1"/>
  <c r="K183" i="1"/>
  <c r="F140" i="1"/>
  <c r="K140" i="1" s="1"/>
  <c r="K172" i="1"/>
  <c r="K122" i="1"/>
  <c r="K111" i="1"/>
  <c r="K190" i="1"/>
  <c r="F167" i="1"/>
  <c r="K167" i="1" s="1"/>
  <c r="K168" i="1"/>
  <c r="K206" i="1"/>
  <c r="F205" i="1"/>
  <c r="K205" i="1" s="1"/>
  <c r="F204" i="1"/>
  <c r="K204" i="1" s="1"/>
  <c r="K169" i="1"/>
  <c r="K145" i="1"/>
  <c r="F194" i="1"/>
  <c r="K194" i="1" s="1"/>
  <c r="K191" i="1"/>
  <c r="K207" i="1"/>
  <c r="C181" i="1"/>
  <c r="K121" i="1"/>
  <c r="K120" i="1"/>
  <c r="F67" i="1"/>
  <c r="K67" i="1" s="1"/>
  <c r="K119" i="1"/>
  <c r="K68" i="1"/>
  <c r="K118" i="1"/>
  <c r="K110" i="1"/>
  <c r="K102" i="1"/>
  <c r="F75" i="1"/>
  <c r="F28" i="1"/>
  <c r="F27" i="1" s="1"/>
  <c r="K27" i="1" s="1"/>
  <c r="K32" i="1"/>
  <c r="K33" i="1"/>
  <c r="F48" i="1"/>
  <c r="K17" i="1"/>
  <c r="F16" i="1"/>
  <c r="F43" i="1"/>
  <c r="K18" i="1"/>
  <c r="F131" i="1" l="1"/>
  <c r="K131" i="1" s="1"/>
  <c r="F189" i="1"/>
  <c r="F66" i="1"/>
  <c r="K75" i="1"/>
  <c r="K28" i="1"/>
  <c r="F47" i="1"/>
  <c r="K48" i="1"/>
  <c r="K43" i="1"/>
  <c r="F42" i="1"/>
  <c r="F15" i="1"/>
  <c r="K16" i="1"/>
  <c r="F130" i="1" l="1"/>
  <c r="F129" i="1" s="1"/>
  <c r="K129" i="1" s="1"/>
  <c r="F188" i="1"/>
  <c r="K189" i="1"/>
  <c r="F65" i="1"/>
  <c r="K66" i="1"/>
  <c r="K47" i="1"/>
  <c r="F46" i="1"/>
  <c r="K46" i="1" s="1"/>
  <c r="K15" i="1"/>
  <c r="F41" i="1"/>
  <c r="K41" i="1" s="1"/>
  <c r="K42" i="1"/>
  <c r="K130" i="1" l="1"/>
  <c r="K188" i="1"/>
  <c r="F181" i="1"/>
  <c r="K181" i="1" s="1"/>
  <c r="F64" i="1"/>
  <c r="K64" i="1" s="1"/>
  <c r="K65" i="1"/>
  <c r="F14" i="1"/>
  <c r="K14" i="1" s="1"/>
  <c r="F203" i="1"/>
  <c r="K203" i="1" s="1"/>
</calcChain>
</file>

<file path=xl/sharedStrings.xml><?xml version="1.0" encoding="utf-8"?>
<sst xmlns="http://schemas.openxmlformats.org/spreadsheetml/2006/main" count="382" uniqueCount="172">
  <si>
    <t>PLANIRANO</t>
  </si>
  <si>
    <t>REALIZIRANO</t>
  </si>
  <si>
    <t>Izvor   1.2.</t>
  </si>
  <si>
    <t>Opći prihodi i primici-proračun zagrebačke županije</t>
  </si>
  <si>
    <t>Program  1001</t>
  </si>
  <si>
    <t>Program redovne djelatnosti-zdravstvena zaštita</t>
  </si>
  <si>
    <t>Aktivnost  A100002</t>
  </si>
  <si>
    <t>Prevencija liječenja</t>
  </si>
  <si>
    <t>3</t>
  </si>
  <si>
    <t>Rashodi poslovanja</t>
  </si>
  <si>
    <t>32</t>
  </si>
  <si>
    <t>Materijalni rashodi</t>
  </si>
  <si>
    <t>322</t>
  </si>
  <si>
    <t>Rashodi za materijal i energiju</t>
  </si>
  <si>
    <t>3223</t>
  </si>
  <si>
    <t>Energija</t>
  </si>
  <si>
    <t>323</t>
  </si>
  <si>
    <t>Rashodi za usluge</t>
  </si>
  <si>
    <t>3237</t>
  </si>
  <si>
    <t>Intelektualne i osobne usluge</t>
  </si>
  <si>
    <t>Aktivnost  A100003</t>
  </si>
  <si>
    <t>Održavanje objekata i opreme-decentralizirano</t>
  </si>
  <si>
    <t>3232</t>
  </si>
  <si>
    <t>Usluge tekućeg i investicijskog održavanja</t>
  </si>
  <si>
    <t>Kapitalni projekt  K000001</t>
  </si>
  <si>
    <t>Izgradnja i opremanje bolnice</t>
  </si>
  <si>
    <t>4</t>
  </si>
  <si>
    <t>Rashodi za nabavu nefinancijske imovine</t>
  </si>
  <si>
    <t>41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</si>
  <si>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</si>
  <si>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</si>
  <si>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</si>
  <si>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</si>
  <si>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</si>
  <si>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</si>
  <si>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</si>
  <si>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</si>
  <si>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</si>
  <si>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</si>
  <si>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</si>
  <si>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</si>
  <si>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</si>
  <si>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</si>
  <si>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</si>
  <si>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</si>
  <si>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</si>
  <si>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4227</t>
  </si>
  <si>
    <t>Uređaji, strojevi i oprema za ostale namjene</t>
  </si>
  <si>
    <t>45</t>
  </si>
  <si>
    <t>Rashodi za dodatna ulaganja na nefinancijskoj imovini</t>
  </si>
  <si>
    <t>451</t>
  </si>
  <si>
    <t>Dodatna ulaganja na građevinskim objektima</t>
  </si>
  <si>
    <t>4511</t>
  </si>
  <si>
    <t>Kapitalni projekt  K000002</t>
  </si>
  <si>
    <t>Novi razvojni projekt SB</t>
  </si>
  <si>
    <t>5</t>
  </si>
  <si>
    <t>Izdaci za financijsku imovinu i otplate zajmova</t>
  </si>
  <si>
    <t>54</t>
  </si>
  <si>
    <t>Izdaci za otplatu glavnice primljenih kredita i zajmova</t>
  </si>
  <si>
    <t>544</t>
  </si>
  <si>
    <t>Otplata glavnice primljenih kredita i zajmova od kreditnih i ostalih financijskih institucija izvan</t>
  </si>
  <si>
    <t>5443</t>
  </si>
  <si>
    <t>Otplata glavnice primljenih kredita od tuzemnih kreditnih institucija izvan javnog sektora</t>
  </si>
  <si>
    <t>Tekući projekt  T100008</t>
  </si>
  <si>
    <t>Financijska pomoć za nabavku zaštitne opreme i dezinfekcijskih sredstava</t>
  </si>
  <si>
    <t>3222</t>
  </si>
  <si>
    <t>Materijal i sirovine</t>
  </si>
  <si>
    <t>Tekući projekt  T100009</t>
  </si>
  <si>
    <t>Pokriće gubitka nastalog u redovnom poslovanju ustanove</t>
  </si>
  <si>
    <t>31</t>
  </si>
  <si>
    <t>Rashodi za zaposlene</t>
  </si>
  <si>
    <t>311</t>
  </si>
  <si>
    <t>Plaće (Bruto)</t>
  </si>
  <si>
    <t>3111</t>
  </si>
  <si>
    <t>Plaće za redovan rad</t>
  </si>
  <si>
    <t>3225</t>
  </si>
  <si>
    <t>Sitni inventar i auto gume</t>
  </si>
  <si>
    <t>3234</t>
  </si>
  <si>
    <t>Komunalne usluge</t>
  </si>
  <si>
    <t>3235</t>
  </si>
  <si>
    <t>Zakupnine i najamnine</t>
  </si>
  <si>
    <t>329</t>
  </si>
  <si>
    <t>Ostali nespomenuti rashodi poslovanja</t>
  </si>
  <si>
    <t>3292</t>
  </si>
  <si>
    <t>Premije osiguranja</t>
  </si>
  <si>
    <t>Izvor   2.1.</t>
  </si>
  <si>
    <t>Vlastiti prihodi-tržište</t>
  </si>
  <si>
    <t>Aktivnost  A100001</t>
  </si>
  <si>
    <t>Pružanje specijalističko-konzilijarnog i bolničkog liječenja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</si>
  <si>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</si>
  <si>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</si>
  <si>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</si>
  <si>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</si>
  <si>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</si>
  <si>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</si>
  <si>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</si>
  <si>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</si>
  <si>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</si>
  <si>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</si>
  <si>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</si>
  <si>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</si>
  <si>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</si>
  <si>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3221</t>
  </si>
  <si>
    <t>Uredski materijal i ostali materijalni rashodi</t>
  </si>
  <si>
    <t>3233</t>
  </si>
  <si>
    <t>Usluge promidžbe i informiranja</t>
  </si>
  <si>
    <t>3239</t>
  </si>
  <si>
    <t>Ostale usluge</t>
  </si>
  <si>
    <t>324</t>
  </si>
  <si>
    <t>Naknade troškova osobama izvan radnog odnosa</t>
  </si>
  <si>
    <t>3241</t>
  </si>
  <si>
    <t>3291</t>
  </si>
  <si>
    <t>Naknade za rad predstavničkih i izvršnih tijela, povjerenstava i slično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</si>
  <si>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</si>
  <si>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</si>
  <si>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</si>
  <si>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</si>
  <si>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</si>
  <si>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</si>
  <si>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</si>
  <si>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</si>
  <si>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</si>
  <si>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</si>
  <si>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</t>
  </si>
  <si>
    <t>343</t>
  </si>
  <si>
    <t>Ostali financijski rashodi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</si>
  <si>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</si>
  <si>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</si>
  <si>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</si>
  <si>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</si>
  <si>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</si>
  <si>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</si>
  <si>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38</t>
  </si>
  <si>
    <t>Ostali rashodi</t>
  </si>
  <si>
    <t>381</t>
  </si>
  <si>
    <t>Tekuće donacije</t>
  </si>
  <si>
    <t>3811</t>
  </si>
  <si>
    <t>Tekuće donacije u novcu</t>
  </si>
  <si>
    <t>Izvor   3.1.</t>
  </si>
  <si>
    <t>Prihodi za posebne namjene</t>
  </si>
  <si>
    <t>Izvor   3.2.</t>
  </si>
  <si>
    <t>Prihodi za posebne namjene-HZZO</t>
  </si>
  <si>
    <t>3113</t>
  </si>
  <si>
    <t>Plaće za prekovremeni rad</t>
  </si>
  <si>
    <t>3213</t>
  </si>
  <si>
    <t>Stručno usavršavanje zaposlenika</t>
  </si>
  <si>
    <t>3224</t>
  </si>
  <si>
    <t>Materijal i dijelovi za tekuće i investicijsko održavanje</t>
  </si>
  <si>
    <t>3231</t>
  </si>
  <si>
    <t>Usluge telefona, pošte i prijevoza</t>
  </si>
  <si>
    <t>3236</t>
  </si>
  <si>
    <t>Zdravstvene i veterinarske usluge</t>
  </si>
  <si>
    <t>3238</t>
  </si>
  <si>
    <t>Računalne usluge</t>
  </si>
  <si>
    <t>3294</t>
  </si>
  <si>
    <t>Članarine i norme</t>
  </si>
  <si>
    <t>3431</t>
  </si>
  <si>
    <t>Bankarske usluge i usluge platnog prometa</t>
  </si>
  <si>
    <t>Izvor   4.1.</t>
  </si>
  <si>
    <t>Pomoći</t>
  </si>
  <si>
    <t>Aktivnost  A100005</t>
  </si>
  <si>
    <t>Isplata razlike uvećanja plaće za prekovremeni rad</t>
  </si>
  <si>
    <t>Izvor   7.1.</t>
  </si>
  <si>
    <t>Namjenski primici od financijske imovine</t>
  </si>
  <si>
    <t>IZVJEŠTAJ O IZVRŠENJU FINANCIJSKOG PLANA 2022.</t>
  </si>
  <si>
    <t xml:space="preserve">POSEBNI DIO </t>
  </si>
  <si>
    <t>RASHODI I IZDACI PO PROGRAMSKOJ I EKEONOMSKOJ KLASIFIKACIJI, I PREMA IZVORIMA FINANCIRANJA</t>
  </si>
  <si>
    <t>NAZIV RAČUNA</t>
  </si>
  <si>
    <t>RAČUN RASHODA / IZDATKA</t>
  </si>
  <si>
    <t>INDEKS (100%) 4/3*100</t>
  </si>
  <si>
    <t>Doprinosi za obvezno osiguranje u slučaju nezaposlenosti</t>
  </si>
  <si>
    <t>Troškovi sudskih postupaka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</si>
</sst>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A]#,##0.00;\-\ #,##0.00"/>
    <numFmt numFmtId="165" formatCode="#,##0.00_ ;\-#,##0.00\ 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sz val="9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1"/>
      <color rgb="FF000000"/>
      <name val="Calibri"/>
      <family val="2"/>
      <scheme val="minor"/>
    </font>
    <font>
      <sz val="9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theme="0"/>
      <name val="Arial"/>
      <family val="2"/>
      <charset val="238"/>
    </font>
    <font>
      <sz val="11"/>
      <color theme="0"/>
      <name val="Calibri"/>
      <family val="2"/>
      <charset val="238"/>
    </font>
    <font>
      <sz val="9"/>
      <color theme="0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none">
        <fgColor rgb="FFFFFFFF"/>
        <bgColor rgb="FFFFFFFF"/>
      </patternFill>
    </fill>
    <fill>
      <patternFill patternType="solid">
        <fgColor theme="1" tint="4.9989318521683403E-2"/>
        <bgColor rgb="FFC1C1FF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499984740745262"/>
        <bgColor rgb="FFE1E1F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rgb="FFFEDE01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7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2" fillId="3" borderId="0" xfId="1" applyFont="1" applyFill="1" applyAlignment="1">
      <alignment horizontal="left" vertical="center" wrapText="1" readingOrder="1"/>
    </xf>
    <xf numFmtId="0" fontId="2" fillId="3" borderId="0" xfId="1" applyFont="1" applyFill="1" applyAlignment="1">
      <alignment vertical="center" wrapText="1" readingOrder="1"/>
    </xf>
    <xf numFmtId="164" fontId="2" fillId="3" borderId="0" xfId="1" applyNumberFormat="1" applyFont="1" applyFill="1" applyAlignment="1">
      <alignment vertical="center" wrapText="1" readingOrder="1"/>
    </xf>
    <xf numFmtId="164" fontId="2" fillId="3" borderId="0" xfId="1" applyNumberFormat="1" applyFont="1" applyFill="1" applyAlignment="1">
      <alignment horizontal="right" vertical="center" wrapText="1" readingOrder="1"/>
    </xf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2" fillId="0" borderId="1" xfId="1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/>
    </xf>
    <xf numFmtId="0" fontId="9" fillId="4" borderId="1" xfId="1" applyFont="1" applyFill="1" applyBorder="1" applyAlignment="1">
      <alignment horizontal="left" vertical="center" wrapText="1" readingOrder="1"/>
    </xf>
    <xf numFmtId="0" fontId="9" fillId="4" borderId="1" xfId="1" applyFont="1" applyFill="1" applyBorder="1" applyAlignment="1">
      <alignment vertical="center" wrapText="1" readingOrder="1"/>
    </xf>
    <xf numFmtId="0" fontId="10" fillId="5" borderId="1" xfId="0" applyFont="1" applyFill="1" applyBorder="1"/>
    <xf numFmtId="0" fontId="11" fillId="5" borderId="1" xfId="1" applyFont="1" applyFill="1" applyBorder="1" applyAlignment="1">
      <alignment horizontal="center" vertical="center" wrapText="1" readingOrder="1"/>
    </xf>
    <xf numFmtId="0" fontId="10" fillId="5" borderId="1" xfId="1" applyFont="1" applyFill="1" applyBorder="1" applyAlignment="1">
      <alignment horizontal="center" vertical="top" wrapText="1"/>
    </xf>
    <xf numFmtId="0" fontId="12" fillId="8" borderId="1" xfId="1" applyFont="1" applyFill="1" applyBorder="1" applyAlignment="1">
      <alignment horizontal="left" vertical="center" wrapText="1" readingOrder="1"/>
    </xf>
    <xf numFmtId="0" fontId="12" fillId="8" borderId="1" xfId="1" applyFont="1" applyFill="1" applyBorder="1" applyAlignment="1">
      <alignment vertical="center" wrapText="1" readingOrder="1"/>
    </xf>
    <xf numFmtId="0" fontId="13" fillId="9" borderId="1" xfId="0" applyFont="1" applyFill="1" applyBorder="1"/>
    <xf numFmtId="0" fontId="9" fillId="6" borderId="1" xfId="1" applyFont="1" applyFill="1" applyBorder="1" applyAlignment="1">
      <alignment horizontal="left" vertical="center" wrapText="1" readingOrder="1"/>
    </xf>
    <xf numFmtId="0" fontId="9" fillId="6" borderId="1" xfId="1" applyFont="1" applyFill="1" applyBorder="1" applyAlignment="1">
      <alignment vertical="center" wrapText="1" readingOrder="1"/>
    </xf>
    <xf numFmtId="0" fontId="10" fillId="7" borderId="1" xfId="0" applyFont="1" applyFill="1" applyBorder="1"/>
    <xf numFmtId="0" fontId="5" fillId="2" borderId="1" xfId="1" applyFont="1" applyFill="1" applyBorder="1" applyAlignment="1">
      <alignment horizontal="left" vertical="center" wrapText="1" readingOrder="1"/>
    </xf>
    <xf numFmtId="0" fontId="5" fillId="2" borderId="1" xfId="1" applyFont="1" applyFill="1" applyBorder="1" applyAlignment="1">
      <alignment vertical="center" wrapText="1" readingOrder="1"/>
    </xf>
    <xf numFmtId="0" fontId="5" fillId="3" borderId="1" xfId="1" applyFont="1" applyFill="1" applyBorder="1" applyAlignment="1">
      <alignment horizontal="left" vertical="center" wrapText="1" readingOrder="1"/>
    </xf>
    <xf numFmtId="0" fontId="5" fillId="3" borderId="1" xfId="1" applyFont="1" applyFill="1" applyBorder="1" applyAlignment="1">
      <alignment vertical="center" wrapText="1" readingOrder="1"/>
    </xf>
    <xf numFmtId="0" fontId="2" fillId="3" borderId="1" xfId="1" applyFont="1" applyFill="1" applyBorder="1" applyAlignment="1">
      <alignment horizontal="left" vertical="center" wrapText="1" readingOrder="1"/>
    </xf>
    <xf numFmtId="0" fontId="2" fillId="3" borderId="1" xfId="1" applyFont="1" applyFill="1" applyBorder="1" applyAlignment="1">
      <alignment vertical="center" wrapText="1" readingOrder="1"/>
    </xf>
    <xf numFmtId="0" fontId="1" fillId="0" borderId="0" xfId="0" applyFont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0" xfId="1" applyFont="1" applyAlignment="1">
      <alignment vertical="top" wrapText="1" readingOrder="1"/>
    </xf>
    <xf numFmtId="0" fontId="2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horizontal="center" vertical="top" wrapText="1"/>
    </xf>
    <xf numFmtId="164" fontId="5" fillId="3" borderId="1" xfId="1" applyNumberFormat="1" applyFont="1" applyFill="1" applyBorder="1" applyAlignment="1">
      <alignment vertical="center" wrapText="1" readingOrder="1"/>
    </xf>
    <xf numFmtId="0" fontId="1" fillId="0" borderId="1" xfId="0" applyFont="1" applyBorder="1"/>
    <xf numFmtId="164" fontId="5" fillId="3" borderId="1" xfId="1" applyNumberFormat="1" applyFont="1" applyFill="1" applyBorder="1" applyAlignment="1">
      <alignment horizontal="right" vertical="center" wrapText="1" readingOrder="1"/>
    </xf>
    <xf numFmtId="164" fontId="2" fillId="3" borderId="1" xfId="1" applyNumberFormat="1" applyFont="1" applyFill="1" applyBorder="1" applyAlignment="1">
      <alignment vertical="center" wrapText="1" readingOrder="1"/>
    </xf>
    <xf numFmtId="164" fontId="2" fillId="3" borderId="1" xfId="1" applyNumberFormat="1" applyFont="1" applyFill="1" applyBorder="1" applyAlignment="1">
      <alignment horizontal="right" vertical="center" wrapText="1" readingOrder="1"/>
    </xf>
    <xf numFmtId="0" fontId="3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top" wrapText="1" readingOrder="1"/>
    </xf>
    <xf numFmtId="164" fontId="5" fillId="2" borderId="2" xfId="1" applyNumberFormat="1" applyFont="1" applyFill="1" applyBorder="1" applyAlignment="1">
      <alignment vertical="center" wrapText="1" readingOrder="1"/>
    </xf>
    <xf numFmtId="164" fontId="5" fillId="2" borderId="3" xfId="1" applyNumberFormat="1" applyFont="1" applyFill="1" applyBorder="1" applyAlignment="1">
      <alignment vertical="center" wrapText="1" readingOrder="1"/>
    </xf>
    <xf numFmtId="164" fontId="5" fillId="2" borderId="4" xfId="1" applyNumberFormat="1" applyFont="1" applyFill="1" applyBorder="1" applyAlignment="1">
      <alignment vertical="center" wrapText="1" readingOrder="1"/>
    </xf>
    <xf numFmtId="164" fontId="5" fillId="2" borderId="2" xfId="1" applyNumberFormat="1" applyFont="1" applyFill="1" applyBorder="1" applyAlignment="1">
      <alignment horizontal="right" vertical="center" wrapText="1" readingOrder="1"/>
    </xf>
    <xf numFmtId="164" fontId="5" fillId="2" borderId="3" xfId="1" applyNumberFormat="1" applyFont="1" applyFill="1" applyBorder="1" applyAlignment="1">
      <alignment horizontal="right" vertical="center" wrapText="1" readingOrder="1"/>
    </xf>
    <xf numFmtId="164" fontId="5" fillId="2" borderId="4" xfId="1" applyNumberFormat="1" applyFont="1" applyFill="1" applyBorder="1" applyAlignment="1">
      <alignment horizontal="right" vertical="center" wrapText="1" readingOrder="1"/>
    </xf>
    <xf numFmtId="164" fontId="9" fillId="6" borderId="1" xfId="1" applyNumberFormat="1" applyFont="1" applyFill="1" applyBorder="1" applyAlignment="1">
      <alignment vertical="center" wrapText="1" readingOrder="1"/>
    </xf>
    <xf numFmtId="0" fontId="10" fillId="7" borderId="1" xfId="0" applyFont="1" applyFill="1" applyBorder="1"/>
    <xf numFmtId="164" fontId="9" fillId="6" borderId="1" xfId="1" applyNumberFormat="1" applyFont="1" applyFill="1" applyBorder="1" applyAlignment="1">
      <alignment horizontal="right" vertical="center" wrapText="1" readingOrder="1"/>
    </xf>
    <xf numFmtId="164" fontId="9" fillId="4" borderId="1" xfId="1" applyNumberFormat="1" applyFont="1" applyFill="1" applyBorder="1" applyAlignment="1">
      <alignment vertical="center" wrapText="1" readingOrder="1"/>
    </xf>
    <xf numFmtId="0" fontId="10" fillId="5" borderId="1" xfId="0" applyFont="1" applyFill="1" applyBorder="1"/>
    <xf numFmtId="164" fontId="9" fillId="4" borderId="1" xfId="1" applyNumberFormat="1" applyFont="1" applyFill="1" applyBorder="1" applyAlignment="1">
      <alignment horizontal="right" vertical="center" wrapText="1" readingOrder="1"/>
    </xf>
    <xf numFmtId="164" fontId="14" fillId="0" borderId="2" xfId="0" applyNumberFormat="1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164" fontId="2" fillId="3" borderId="2" xfId="1" applyNumberFormat="1" applyFont="1" applyFill="1" applyBorder="1" applyAlignment="1">
      <alignment horizontal="center" vertical="center" wrapText="1" readingOrder="1"/>
    </xf>
    <xf numFmtId="164" fontId="2" fillId="3" borderId="3" xfId="1" applyNumberFormat="1" applyFont="1" applyFill="1" applyBorder="1" applyAlignment="1">
      <alignment horizontal="center" vertical="center" wrapText="1" readingOrder="1"/>
    </xf>
    <xf numFmtId="164" fontId="2" fillId="3" borderId="4" xfId="1" applyNumberFormat="1" applyFont="1" applyFill="1" applyBorder="1" applyAlignment="1">
      <alignment horizontal="center" vertical="center" wrapText="1" readingOrder="1"/>
    </xf>
    <xf numFmtId="164" fontId="5" fillId="2" borderId="1" xfId="1" applyNumberFormat="1" applyFont="1" applyFill="1" applyBorder="1" applyAlignment="1">
      <alignment vertical="center" wrapText="1" readingOrder="1"/>
    </xf>
    <xf numFmtId="164" fontId="5" fillId="2" borderId="1" xfId="1" applyNumberFormat="1" applyFont="1" applyFill="1" applyBorder="1" applyAlignment="1">
      <alignment horizontal="right" vertical="center" wrapText="1" readingOrder="1"/>
    </xf>
    <xf numFmtId="164" fontId="2" fillId="3" borderId="2" xfId="1" applyNumberFormat="1" applyFont="1" applyFill="1" applyBorder="1" applyAlignment="1">
      <alignment horizontal="right" vertical="center" wrapText="1" readingOrder="1"/>
    </xf>
    <xf numFmtId="164" fontId="2" fillId="3" borderId="3" xfId="1" applyNumberFormat="1" applyFont="1" applyFill="1" applyBorder="1" applyAlignment="1">
      <alignment horizontal="right" vertical="center" wrapText="1" readingOrder="1"/>
    </xf>
    <xf numFmtId="164" fontId="2" fillId="3" borderId="4" xfId="1" applyNumberFormat="1" applyFont="1" applyFill="1" applyBorder="1" applyAlignment="1">
      <alignment horizontal="right" vertical="center" wrapText="1" readingOrder="1"/>
    </xf>
    <xf numFmtId="164" fontId="12" fillId="8" borderId="1" xfId="1" applyNumberFormat="1" applyFont="1" applyFill="1" applyBorder="1" applyAlignment="1">
      <alignment vertical="center" wrapText="1" readingOrder="1"/>
    </xf>
    <xf numFmtId="0" fontId="13" fillId="9" borderId="1" xfId="0" applyFont="1" applyFill="1" applyBorder="1"/>
    <xf numFmtId="164" fontId="12" fillId="8" borderId="1" xfId="1" applyNumberFormat="1" applyFont="1" applyFill="1" applyBorder="1" applyAlignment="1">
      <alignment horizontal="right" vertical="center" wrapText="1" readingOrder="1"/>
    </xf>
    <xf numFmtId="0" fontId="8" fillId="0" borderId="1" xfId="1" applyFont="1" applyBorder="1" applyAlignment="1">
      <alignment horizontal="center" vertical="center" wrapText="1" readingOrder="1"/>
    </xf>
    <xf numFmtId="0" fontId="7" fillId="0" borderId="1" xfId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1" fillId="7" borderId="2" xfId="1" applyNumberFormat="1" applyFont="1" applyFill="1" applyBorder="1" applyAlignment="1">
      <alignment horizontal="center" vertical="center" wrapText="1" readingOrder="1"/>
    </xf>
    <xf numFmtId="2" fontId="11" fillId="7" borderId="3" xfId="1" applyNumberFormat="1" applyFont="1" applyFill="1" applyBorder="1" applyAlignment="1">
      <alignment horizontal="center" vertical="center" wrapText="1" readingOrder="1"/>
    </xf>
    <xf numFmtId="2" fontId="11" fillId="7" borderId="4" xfId="1" applyNumberFormat="1" applyFont="1" applyFill="1" applyBorder="1" applyAlignment="1">
      <alignment horizontal="center" vertical="center" wrapText="1" readingOrder="1"/>
    </xf>
    <xf numFmtId="2" fontId="12" fillId="9" borderId="2" xfId="1" applyNumberFormat="1" applyFont="1" applyFill="1" applyBorder="1" applyAlignment="1">
      <alignment horizontal="center" vertical="center" wrapText="1" readingOrder="1"/>
    </xf>
    <xf numFmtId="2" fontId="12" fillId="9" borderId="3" xfId="1" applyNumberFormat="1" applyFont="1" applyFill="1" applyBorder="1" applyAlignment="1">
      <alignment horizontal="center" vertical="center" wrapText="1" readingOrder="1"/>
    </xf>
    <xf numFmtId="2" fontId="12" fillId="9" borderId="4" xfId="1" applyNumberFormat="1" applyFont="1" applyFill="1" applyBorder="1" applyAlignment="1">
      <alignment horizontal="center" vertical="center" wrapText="1" readingOrder="1"/>
    </xf>
    <xf numFmtId="0" fontId="10" fillId="7" borderId="1" xfId="0" applyFont="1" applyFill="1" applyBorder="1" applyAlignment="1">
      <alignment horizontal="right"/>
    </xf>
    <xf numFmtId="2" fontId="11" fillId="7" borderId="1" xfId="1" applyNumberFormat="1" applyFont="1" applyFill="1" applyBorder="1" applyAlignment="1">
      <alignment horizontal="center" vertical="center" wrapText="1" readingOrder="1"/>
    </xf>
    <xf numFmtId="2" fontId="14" fillId="0" borderId="1" xfId="0" applyNumberFormat="1" applyFont="1" applyBorder="1" applyAlignment="1">
      <alignment horizontal="center"/>
    </xf>
    <xf numFmtId="164" fontId="9" fillId="6" borderId="1" xfId="1" applyNumberFormat="1" applyFont="1" applyFill="1" applyBorder="1" applyAlignment="1">
      <alignment horizontal="center" vertical="center" wrapText="1" readingOrder="1"/>
    </xf>
    <xf numFmtId="0" fontId="10" fillId="7" borderId="1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vertical="center" wrapText="1" readingOrder="1"/>
    </xf>
    <xf numFmtId="164" fontId="5" fillId="3" borderId="1" xfId="1" applyNumberFormat="1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/>
    </xf>
    <xf numFmtId="164" fontId="2" fillId="3" borderId="1" xfId="1" applyNumberFormat="1" applyFont="1" applyFill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/>
    </xf>
    <xf numFmtId="165" fontId="14" fillId="0" borderId="1" xfId="0" applyNumberFormat="1" applyFont="1" applyBorder="1" applyAlignment="1">
      <alignment horizontal="right"/>
    </xf>
    <xf numFmtId="2" fontId="13" fillId="0" borderId="2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FEDE01"/>
      <rgbColor rgb="00000080"/>
      <rgbColor rgb="009CA9FE"/>
      <rgbColor rgb="00C1C1FF"/>
      <rgbColor rgb="00E1E1FF"/>
      <rgbColor rgb="00800000"/>
      <rgbColor rgb="00008000"/>
      <rgbColor rgb="000000FF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8"/>
  <sheetViews>
    <sheetView showGridLines="0" tabSelected="1" view="pageBreakPreview" topLeftCell="A103" zoomScale="60" zoomScaleNormal="100" workbookViewId="0">
      <selection activeCell="U145" sqref="U145"/>
    </sheetView>
  </sheetViews>
  <sheetFormatPr defaultRowHeight="15" x14ac:dyDescent="0.25"/>
  <cols>
    <col min="1" max="1" width="17.5703125" customWidth="1"/>
    <col min="2" max="2" width="51.28515625" customWidth="1"/>
    <col min="3" max="3" width="4" customWidth="1"/>
    <col min="4" max="4" width="2.7109375" customWidth="1"/>
    <col min="5" max="5" width="8.140625" customWidth="1"/>
    <col min="6" max="6" width="2.140625" customWidth="1"/>
    <col min="7" max="7" width="0.5703125" customWidth="1"/>
    <col min="8" max="8" width="10.85546875" customWidth="1"/>
    <col min="9" max="9" width="2" customWidth="1"/>
    <col min="10" max="10" width="0" hidden="1" customWidth="1"/>
    <col min="11" max="11" width="8.85546875" customWidth="1"/>
    <col min="12" max="12" width="2.7109375" customWidth="1"/>
    <col min="13" max="14" width="2.85546875" customWidth="1"/>
  </cols>
  <sheetData>
    <row r="1" spans="1:14" ht="0.75" customHeight="1" x14ac:dyDescent="0.25"/>
    <row r="2" spans="1:14" ht="0.75" customHeight="1" x14ac:dyDescent="0.25"/>
    <row r="3" spans="1:14" ht="0.75" customHeight="1" x14ac:dyDescent="0.25"/>
    <row r="4" spans="1:14" ht="12.7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4" ht="8.4499999999999993" customHeight="1" x14ac:dyDescent="0.25"/>
    <row r="6" spans="1:14" ht="19.899999999999999" customHeight="1" x14ac:dyDescent="0.25">
      <c r="A6" s="39" t="s">
        <v>164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1.5" customHeight="1" x14ac:dyDescent="0.25"/>
    <row r="8" spans="1:14" ht="14.1" customHeight="1" x14ac:dyDescent="0.25">
      <c r="A8" s="40" t="s">
        <v>165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4" ht="16.5" customHeight="1" x14ac:dyDescent="0.25">
      <c r="A9" s="30" t="s">
        <v>166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32.25" customHeight="1" x14ac:dyDescent="0.25">
      <c r="A10" s="1"/>
      <c r="B10" s="6"/>
      <c r="C10" s="6"/>
      <c r="D10" s="6"/>
      <c r="E10" s="6"/>
    </row>
    <row r="11" spans="1:14" ht="14.25" customHeight="1" x14ac:dyDescent="0.25">
      <c r="A11" s="9">
        <v>1</v>
      </c>
      <c r="B11" s="9">
        <v>2</v>
      </c>
      <c r="C11" s="67">
        <v>3</v>
      </c>
      <c r="D11" s="68"/>
      <c r="E11" s="68"/>
      <c r="F11" s="67">
        <v>4</v>
      </c>
      <c r="G11" s="68"/>
      <c r="H11" s="68"/>
      <c r="I11" s="68"/>
      <c r="J11" s="9"/>
      <c r="K11" s="67">
        <v>5</v>
      </c>
      <c r="L11" s="68"/>
      <c r="M11" s="68"/>
      <c r="N11" s="68"/>
    </row>
    <row r="12" spans="1:14" ht="24" x14ac:dyDescent="0.25">
      <c r="A12" s="8" t="s">
        <v>168</v>
      </c>
      <c r="B12" s="8" t="s">
        <v>167</v>
      </c>
      <c r="C12" s="32" t="s">
        <v>0</v>
      </c>
      <c r="D12" s="33"/>
      <c r="E12" s="33"/>
      <c r="F12" s="32" t="s">
        <v>1</v>
      </c>
      <c r="G12" s="33"/>
      <c r="H12" s="33"/>
      <c r="I12" s="33"/>
      <c r="J12" s="7"/>
      <c r="K12" s="32" t="s">
        <v>169</v>
      </c>
      <c r="L12" s="33"/>
      <c r="M12" s="33"/>
      <c r="N12" s="33"/>
    </row>
    <row r="13" spans="1:14" x14ac:dyDescent="0.25">
      <c r="A13" s="10" t="s">
        <v>4</v>
      </c>
      <c r="B13" s="11" t="s">
        <v>5</v>
      </c>
      <c r="C13" s="50"/>
      <c r="D13" s="51"/>
      <c r="E13" s="51"/>
      <c r="F13" s="52"/>
      <c r="G13" s="51"/>
      <c r="H13" s="51"/>
      <c r="I13" s="51"/>
      <c r="J13" s="12"/>
      <c r="K13" s="13"/>
      <c r="L13" s="14"/>
      <c r="M13" s="14"/>
      <c r="N13" s="14"/>
    </row>
    <row r="14" spans="1:14" ht="15.75" customHeight="1" x14ac:dyDescent="0.25">
      <c r="A14" s="15" t="s">
        <v>2</v>
      </c>
      <c r="B14" s="16" t="s">
        <v>3</v>
      </c>
      <c r="C14" s="64">
        <f>SUM(C15+C22+C27+C41+C46+C51)</f>
        <v>8443285</v>
      </c>
      <c r="D14" s="65"/>
      <c r="E14" s="65"/>
      <c r="F14" s="66">
        <f>SUM(F15+F22+F27+F41+F46+F51)</f>
        <v>8316270.8700000001</v>
      </c>
      <c r="G14" s="65"/>
      <c r="H14" s="65"/>
      <c r="I14" s="65"/>
      <c r="J14" s="17"/>
      <c r="K14" s="80">
        <f>SUM(F14/C14)*100</f>
        <v>98.495678755365958</v>
      </c>
      <c r="L14" s="81"/>
      <c r="M14" s="81"/>
      <c r="N14" s="82"/>
    </row>
    <row r="15" spans="1:14" x14ac:dyDescent="0.25">
      <c r="A15" s="18" t="s">
        <v>6</v>
      </c>
      <c r="B15" s="19" t="s">
        <v>7</v>
      </c>
      <c r="C15" s="47">
        <v>70000</v>
      </c>
      <c r="D15" s="48"/>
      <c r="E15" s="48"/>
      <c r="F15" s="49">
        <f>SUM(F16)</f>
        <v>16245.67</v>
      </c>
      <c r="G15" s="48"/>
      <c r="H15" s="48"/>
      <c r="I15" s="48"/>
      <c r="J15" s="20"/>
      <c r="K15" s="77">
        <f>SUM(F15/C15)*100</f>
        <v>23.208100000000002</v>
      </c>
      <c r="L15" s="78"/>
      <c r="M15" s="78"/>
      <c r="N15" s="79"/>
    </row>
    <row r="16" spans="1:14" x14ac:dyDescent="0.25">
      <c r="A16" s="21" t="s">
        <v>8</v>
      </c>
      <c r="B16" s="22" t="s">
        <v>9</v>
      </c>
      <c r="C16" s="41">
        <v>70000</v>
      </c>
      <c r="D16" s="42"/>
      <c r="E16" s="43"/>
      <c r="F16" s="44">
        <f>SUM(F17)</f>
        <v>16245.67</v>
      </c>
      <c r="G16" s="45"/>
      <c r="H16" s="45"/>
      <c r="I16" s="46"/>
      <c r="J16" s="7"/>
      <c r="K16" s="74">
        <f>SUM(F16/C16)*100</f>
        <v>23.208100000000002</v>
      </c>
      <c r="L16" s="75"/>
      <c r="M16" s="75"/>
      <c r="N16" s="76"/>
    </row>
    <row r="17" spans="1:14" x14ac:dyDescent="0.25">
      <c r="A17" s="23" t="s">
        <v>10</v>
      </c>
      <c r="B17" s="24" t="s">
        <v>11</v>
      </c>
      <c r="C17" s="34">
        <v>70000</v>
      </c>
      <c r="D17" s="35"/>
      <c r="E17" s="35"/>
      <c r="F17" s="36">
        <f>SUM(F18+F20)</f>
        <v>16245.67</v>
      </c>
      <c r="G17" s="35"/>
      <c r="H17" s="35"/>
      <c r="I17" s="35"/>
      <c r="J17" s="7"/>
      <c r="K17" s="74">
        <f t="shared" ref="K17:K21" si="0">SUM(F17/C17)*100</f>
        <v>23.208100000000002</v>
      </c>
      <c r="L17" s="75"/>
      <c r="M17" s="75"/>
      <c r="N17" s="76"/>
    </row>
    <row r="18" spans="1:14" ht="24" customHeight="1" x14ac:dyDescent="0.25">
      <c r="A18" s="23" t="s">
        <v>12</v>
      </c>
      <c r="B18" s="24" t="s">
        <v>13</v>
      </c>
      <c r="C18" s="34">
        <v>7000</v>
      </c>
      <c r="D18" s="35"/>
      <c r="E18" s="35"/>
      <c r="F18" s="36">
        <f>SUM(F19)</f>
        <v>2098.15</v>
      </c>
      <c r="G18" s="35"/>
      <c r="H18" s="35"/>
      <c r="I18" s="35"/>
      <c r="J18" s="7"/>
      <c r="K18" s="74">
        <f t="shared" si="0"/>
        <v>29.973571428571429</v>
      </c>
      <c r="L18" s="75"/>
      <c r="M18" s="75"/>
      <c r="N18" s="76"/>
    </row>
    <row r="19" spans="1:14" x14ac:dyDescent="0.25">
      <c r="A19" s="25" t="s">
        <v>14</v>
      </c>
      <c r="B19" s="26" t="s">
        <v>15</v>
      </c>
      <c r="C19" s="37">
        <v>7000</v>
      </c>
      <c r="D19" s="35"/>
      <c r="E19" s="35"/>
      <c r="F19" s="38">
        <v>2098.15</v>
      </c>
      <c r="G19" s="35"/>
      <c r="H19" s="35"/>
      <c r="I19" s="35"/>
      <c r="J19" s="7"/>
      <c r="K19" s="71">
        <f t="shared" si="0"/>
        <v>29.973571428571429</v>
      </c>
      <c r="L19" s="72"/>
      <c r="M19" s="72"/>
      <c r="N19" s="73"/>
    </row>
    <row r="20" spans="1:14" x14ac:dyDescent="0.25">
      <c r="A20" s="23" t="s">
        <v>16</v>
      </c>
      <c r="B20" s="24" t="s">
        <v>17</v>
      </c>
      <c r="C20" s="34">
        <v>63000</v>
      </c>
      <c r="D20" s="35"/>
      <c r="E20" s="35"/>
      <c r="F20" s="36">
        <v>14147.52</v>
      </c>
      <c r="G20" s="35"/>
      <c r="H20" s="35"/>
      <c r="I20" s="35"/>
      <c r="J20" s="7"/>
      <c r="K20" s="74">
        <f t="shared" si="0"/>
        <v>22.456380952380954</v>
      </c>
      <c r="L20" s="75"/>
      <c r="M20" s="75"/>
      <c r="N20" s="76"/>
    </row>
    <row r="21" spans="1:14" x14ac:dyDescent="0.25">
      <c r="A21" s="25" t="s">
        <v>18</v>
      </c>
      <c r="B21" s="26" t="s">
        <v>19</v>
      </c>
      <c r="C21" s="37">
        <v>63000</v>
      </c>
      <c r="D21" s="35"/>
      <c r="E21" s="35"/>
      <c r="F21" s="38">
        <v>14147.52</v>
      </c>
      <c r="G21" s="35"/>
      <c r="H21" s="35"/>
      <c r="I21" s="35"/>
      <c r="J21" s="7"/>
      <c r="K21" s="71">
        <f t="shared" si="0"/>
        <v>22.456380952380954</v>
      </c>
      <c r="L21" s="72"/>
      <c r="M21" s="72"/>
      <c r="N21" s="73"/>
    </row>
    <row r="22" spans="1:14" x14ac:dyDescent="0.25">
      <c r="A22" s="18" t="s">
        <v>20</v>
      </c>
      <c r="B22" s="19" t="s">
        <v>21</v>
      </c>
      <c r="C22" s="47">
        <v>1131751</v>
      </c>
      <c r="D22" s="48"/>
      <c r="E22" s="48"/>
      <c r="F22" s="49">
        <v>1131416.6200000001</v>
      </c>
      <c r="G22" s="48"/>
      <c r="H22" s="48"/>
      <c r="I22" s="48"/>
      <c r="J22" s="20"/>
      <c r="K22" s="77">
        <f>SUM(F22/C22)*100</f>
        <v>99.970454631805055</v>
      </c>
      <c r="L22" s="78"/>
      <c r="M22" s="78"/>
      <c r="N22" s="79"/>
    </row>
    <row r="23" spans="1:14" x14ac:dyDescent="0.25">
      <c r="A23" s="21" t="s">
        <v>8</v>
      </c>
      <c r="B23" s="22" t="s">
        <v>9</v>
      </c>
      <c r="C23" s="41">
        <v>1131751</v>
      </c>
      <c r="D23" s="42"/>
      <c r="E23" s="43"/>
      <c r="F23" s="44">
        <v>1131416.6200000001</v>
      </c>
      <c r="G23" s="45"/>
      <c r="H23" s="45"/>
      <c r="I23" s="46"/>
      <c r="J23" s="7"/>
      <c r="K23" s="74">
        <f>SUM(F23/C23)*100</f>
        <v>99.970454631805055</v>
      </c>
      <c r="L23" s="75"/>
      <c r="M23" s="75"/>
      <c r="N23" s="76"/>
    </row>
    <row r="24" spans="1:14" x14ac:dyDescent="0.25">
      <c r="A24" s="23" t="s">
        <v>10</v>
      </c>
      <c r="B24" s="24" t="s">
        <v>11</v>
      </c>
      <c r="C24" s="34">
        <v>1131751</v>
      </c>
      <c r="D24" s="35"/>
      <c r="E24" s="35"/>
      <c r="F24" s="36">
        <v>1131416.6200000001</v>
      </c>
      <c r="G24" s="35"/>
      <c r="H24" s="35"/>
      <c r="I24" s="35"/>
      <c r="J24" s="7"/>
      <c r="K24" s="74">
        <f t="shared" ref="K24:K27" si="1">SUM(F24/C24)*100</f>
        <v>99.970454631805055</v>
      </c>
      <c r="L24" s="75"/>
      <c r="M24" s="75"/>
      <c r="N24" s="76"/>
    </row>
    <row r="25" spans="1:14" x14ac:dyDescent="0.25">
      <c r="A25" s="23" t="s">
        <v>16</v>
      </c>
      <c r="B25" s="24" t="s">
        <v>17</v>
      </c>
      <c r="C25" s="34">
        <v>1131751</v>
      </c>
      <c r="D25" s="35"/>
      <c r="E25" s="35"/>
      <c r="F25" s="36">
        <v>1131416.6200000001</v>
      </c>
      <c r="G25" s="35"/>
      <c r="H25" s="35"/>
      <c r="I25" s="35"/>
      <c r="J25" s="7"/>
      <c r="K25" s="74">
        <f t="shared" si="1"/>
        <v>99.970454631805055</v>
      </c>
      <c r="L25" s="75"/>
      <c r="M25" s="75"/>
      <c r="N25" s="76"/>
    </row>
    <row r="26" spans="1:14" x14ac:dyDescent="0.25">
      <c r="A26" s="25" t="s">
        <v>22</v>
      </c>
      <c r="B26" s="26" t="s">
        <v>23</v>
      </c>
      <c r="C26" s="37">
        <v>1131751</v>
      </c>
      <c r="D26" s="35"/>
      <c r="E26" s="35"/>
      <c r="F26" s="38">
        <v>1131416.6200000001</v>
      </c>
      <c r="G26" s="35"/>
      <c r="H26" s="35"/>
      <c r="I26" s="35"/>
      <c r="J26" s="7"/>
      <c r="K26" s="71">
        <f t="shared" si="1"/>
        <v>99.970454631805055</v>
      </c>
      <c r="L26" s="72"/>
      <c r="M26" s="72"/>
      <c r="N26" s="73"/>
    </row>
    <row r="27" spans="1:14" ht="24" x14ac:dyDescent="0.25">
      <c r="A27" s="18" t="s">
        <v>24</v>
      </c>
      <c r="B27" s="19" t="s">
        <v>25</v>
      </c>
      <c r="C27" s="47">
        <v>1191534</v>
      </c>
      <c r="D27" s="48"/>
      <c r="E27" s="48"/>
      <c r="F27" s="49">
        <f>SUM(F28)</f>
        <v>1190185.51</v>
      </c>
      <c r="G27" s="48"/>
      <c r="H27" s="48"/>
      <c r="I27" s="48"/>
      <c r="J27" s="20"/>
      <c r="K27" s="77">
        <f t="shared" si="1"/>
        <v>99.88682740064489</v>
      </c>
      <c r="L27" s="78"/>
      <c r="M27" s="78"/>
      <c r="N27" s="79"/>
    </row>
    <row r="28" spans="1:14" x14ac:dyDescent="0.25">
      <c r="A28" s="21" t="s">
        <v>26</v>
      </c>
      <c r="B28" s="22" t="s">
        <v>27</v>
      </c>
      <c r="C28" s="41">
        <v>1191534</v>
      </c>
      <c r="D28" s="42"/>
      <c r="E28" s="43"/>
      <c r="F28" s="44">
        <f>SUM(F29+F32+F38)</f>
        <v>1190185.51</v>
      </c>
      <c r="G28" s="45"/>
      <c r="H28" s="45"/>
      <c r="I28" s="46"/>
      <c r="J28" s="7"/>
      <c r="K28" s="74">
        <f t="shared" ref="K28:K58" si="2">SUM(F28/C28)*100</f>
        <v>99.88682740064489</v>
      </c>
      <c r="L28" s="75"/>
      <c r="M28" s="75"/>
      <c r="N28" s="76"/>
    </row>
    <row r="29" spans="1:14" x14ac:dyDescent="0.25">
      <c r="A29" s="23" t="s">
        <v>28</v>
      </c>
      <c r="B29" s="24" t="s">
        <v>29</v>
      </c>
      <c r="C29" s="34">
        <v>52453.25</v>
      </c>
      <c r="D29" s="35"/>
      <c r="E29" s="35"/>
      <c r="F29" s="36">
        <v>52453.25</v>
      </c>
      <c r="G29" s="35"/>
      <c r="H29" s="35"/>
      <c r="I29" s="35"/>
      <c r="J29" s="7"/>
      <c r="K29" s="74">
        <f t="shared" si="2"/>
        <v>100</v>
      </c>
      <c r="L29" s="75"/>
      <c r="M29" s="75"/>
      <c r="N29" s="76"/>
    </row>
    <row r="30" spans="1:14" x14ac:dyDescent="0.25">
      <c r="A30" s="23" t="s">
        <v>30</v>
      </c>
      <c r="B30" s="24" t="s">
        <v>31</v>
      </c>
      <c r="C30" s="34">
        <v>52453.25</v>
      </c>
      <c r="D30" s="35"/>
      <c r="E30" s="35"/>
      <c r="F30" s="36">
        <v>52453.25</v>
      </c>
      <c r="G30" s="35"/>
      <c r="H30" s="35"/>
      <c r="I30" s="35"/>
      <c r="J30" s="7"/>
      <c r="K30" s="74">
        <f t="shared" si="2"/>
        <v>100</v>
      </c>
      <c r="L30" s="75"/>
      <c r="M30" s="75"/>
      <c r="N30" s="76"/>
    </row>
    <row r="31" spans="1:14" x14ac:dyDescent="0.25">
      <c r="A31" s="25" t="s">
        <v>32</v>
      </c>
      <c r="B31" s="26" t="s">
        <v>33</v>
      </c>
      <c r="C31" s="37">
        <v>52453.25</v>
      </c>
      <c r="D31" s="35"/>
      <c r="E31" s="35"/>
      <c r="F31" s="38">
        <v>52453.25</v>
      </c>
      <c r="G31" s="35"/>
      <c r="H31" s="35"/>
      <c r="I31" s="35"/>
      <c r="J31" s="7"/>
      <c r="K31" s="71">
        <f t="shared" si="2"/>
        <v>100</v>
      </c>
      <c r="L31" s="72"/>
      <c r="M31" s="72"/>
      <c r="N31" s="73"/>
    </row>
    <row r="32" spans="1:14" x14ac:dyDescent="0.25">
      <c r="A32" s="23" t="s">
        <v>34</v>
      </c>
      <c r="B32" s="24" t="s">
        <v>35</v>
      </c>
      <c r="C32" s="34">
        <v>515330.75</v>
      </c>
      <c r="D32" s="35"/>
      <c r="E32" s="35"/>
      <c r="F32" s="36">
        <f>SUM(F33)</f>
        <v>514405.75</v>
      </c>
      <c r="G32" s="35"/>
      <c r="H32" s="35"/>
      <c r="I32" s="35"/>
      <c r="J32" s="7"/>
      <c r="K32" s="74">
        <f t="shared" si="2"/>
        <v>99.820503628009789</v>
      </c>
      <c r="L32" s="75"/>
      <c r="M32" s="75"/>
      <c r="N32" s="76"/>
    </row>
    <row r="33" spans="1:14" x14ac:dyDescent="0.25">
      <c r="A33" s="23" t="s">
        <v>36</v>
      </c>
      <c r="B33" s="24" t="s">
        <v>37</v>
      </c>
      <c r="C33" s="34">
        <v>515330.75</v>
      </c>
      <c r="D33" s="35"/>
      <c r="E33" s="35"/>
      <c r="F33" s="36">
        <f>SUM(F34:I37)</f>
        <v>514405.75</v>
      </c>
      <c r="G33" s="35"/>
      <c r="H33" s="35"/>
      <c r="I33" s="35"/>
      <c r="J33" s="7"/>
      <c r="K33" s="74">
        <f t="shared" si="2"/>
        <v>99.820503628009789</v>
      </c>
      <c r="L33" s="75"/>
      <c r="M33" s="75"/>
      <c r="N33" s="76"/>
    </row>
    <row r="34" spans="1:14" x14ac:dyDescent="0.25">
      <c r="A34" s="25" t="s">
        <v>38</v>
      </c>
      <c r="B34" s="26" t="s">
        <v>39</v>
      </c>
      <c r="C34" s="37">
        <v>77300</v>
      </c>
      <c r="D34" s="35"/>
      <c r="E34" s="35"/>
      <c r="F34" s="38">
        <v>76375</v>
      </c>
      <c r="G34" s="35"/>
      <c r="H34" s="35"/>
      <c r="I34" s="35"/>
      <c r="J34" s="7"/>
      <c r="K34" s="71">
        <f t="shared" si="2"/>
        <v>98.803363518758076</v>
      </c>
      <c r="L34" s="72"/>
      <c r="M34" s="72"/>
      <c r="N34" s="73"/>
    </row>
    <row r="35" spans="1:14" x14ac:dyDescent="0.25">
      <c r="A35" s="25" t="s">
        <v>42</v>
      </c>
      <c r="B35" s="26" t="s">
        <v>43</v>
      </c>
      <c r="C35" s="37">
        <v>56924.5</v>
      </c>
      <c r="D35" s="35"/>
      <c r="E35" s="35"/>
      <c r="F35" s="38">
        <v>56924.5</v>
      </c>
      <c r="G35" s="35"/>
      <c r="H35" s="35"/>
      <c r="I35" s="35"/>
      <c r="J35" s="7"/>
      <c r="K35" s="71">
        <f t="shared" si="2"/>
        <v>100</v>
      </c>
      <c r="L35" s="72"/>
      <c r="M35" s="72"/>
      <c r="N35" s="73"/>
    </row>
    <row r="36" spans="1:14" x14ac:dyDescent="0.25">
      <c r="A36" s="25" t="s">
        <v>44</v>
      </c>
      <c r="B36" s="26" t="s">
        <v>45</v>
      </c>
      <c r="C36" s="37">
        <v>178087.5</v>
      </c>
      <c r="D36" s="35"/>
      <c r="E36" s="35"/>
      <c r="F36" s="38">
        <v>178087.5</v>
      </c>
      <c r="G36" s="35"/>
      <c r="H36" s="35"/>
      <c r="I36" s="35"/>
      <c r="J36" s="7"/>
      <c r="K36" s="71">
        <f t="shared" si="2"/>
        <v>100</v>
      </c>
      <c r="L36" s="72"/>
      <c r="M36" s="72"/>
      <c r="N36" s="73"/>
    </row>
    <row r="37" spans="1:14" x14ac:dyDescent="0.25">
      <c r="A37" s="25" t="s">
        <v>46</v>
      </c>
      <c r="B37" s="26" t="s">
        <v>47</v>
      </c>
      <c r="C37" s="37">
        <v>203018.75</v>
      </c>
      <c r="D37" s="35"/>
      <c r="E37" s="35"/>
      <c r="F37" s="38">
        <v>203018.75</v>
      </c>
      <c r="G37" s="35"/>
      <c r="H37" s="35"/>
      <c r="I37" s="35"/>
      <c r="J37" s="7"/>
      <c r="K37" s="71">
        <f t="shared" si="2"/>
        <v>100</v>
      </c>
      <c r="L37" s="72"/>
      <c r="M37" s="72"/>
      <c r="N37" s="73"/>
    </row>
    <row r="38" spans="1:14" x14ac:dyDescent="0.25">
      <c r="A38" s="23" t="s">
        <v>48</v>
      </c>
      <c r="B38" s="24" t="s">
        <v>49</v>
      </c>
      <c r="C38" s="34">
        <v>623750</v>
      </c>
      <c r="D38" s="35"/>
      <c r="E38" s="35"/>
      <c r="F38" s="36">
        <v>623326.51</v>
      </c>
      <c r="G38" s="35"/>
      <c r="H38" s="35"/>
      <c r="I38" s="35"/>
      <c r="J38" s="7"/>
      <c r="K38" s="74">
        <f t="shared" si="2"/>
        <v>99.932105811623245</v>
      </c>
      <c r="L38" s="75"/>
      <c r="M38" s="75"/>
      <c r="N38" s="76"/>
    </row>
    <row r="39" spans="1:14" x14ac:dyDescent="0.25">
      <c r="A39" s="23" t="s">
        <v>50</v>
      </c>
      <c r="B39" s="24" t="s">
        <v>51</v>
      </c>
      <c r="C39" s="34">
        <v>623750</v>
      </c>
      <c r="D39" s="35"/>
      <c r="E39" s="35"/>
      <c r="F39" s="36">
        <v>623326.51</v>
      </c>
      <c r="G39" s="35"/>
      <c r="H39" s="35"/>
      <c r="I39" s="35"/>
      <c r="J39" s="7"/>
      <c r="K39" s="74">
        <f t="shared" si="2"/>
        <v>99.932105811623245</v>
      </c>
      <c r="L39" s="75"/>
      <c r="M39" s="75"/>
      <c r="N39" s="76"/>
    </row>
    <row r="40" spans="1:14" x14ac:dyDescent="0.25">
      <c r="A40" s="25" t="s">
        <v>52</v>
      </c>
      <c r="B40" s="26" t="s">
        <v>51</v>
      </c>
      <c r="C40" s="37">
        <v>623750</v>
      </c>
      <c r="D40" s="35"/>
      <c r="E40" s="35"/>
      <c r="F40" s="38">
        <v>623326.51</v>
      </c>
      <c r="G40" s="35"/>
      <c r="H40" s="35"/>
      <c r="I40" s="35"/>
      <c r="J40" s="7"/>
      <c r="K40" s="71">
        <f t="shared" si="2"/>
        <v>99.932105811623245</v>
      </c>
      <c r="L40" s="72"/>
      <c r="M40" s="72"/>
      <c r="N40" s="73"/>
    </row>
    <row r="41" spans="1:14" ht="24" x14ac:dyDescent="0.25">
      <c r="A41" s="18" t="s">
        <v>53</v>
      </c>
      <c r="B41" s="19" t="s">
        <v>54</v>
      </c>
      <c r="C41" s="47">
        <v>2000000</v>
      </c>
      <c r="D41" s="48"/>
      <c r="E41" s="48"/>
      <c r="F41" s="49">
        <f>SUM(F42)</f>
        <v>2000000</v>
      </c>
      <c r="G41" s="48"/>
      <c r="H41" s="48"/>
      <c r="I41" s="48"/>
      <c r="J41" s="20"/>
      <c r="K41" s="77">
        <f t="shared" si="2"/>
        <v>100</v>
      </c>
      <c r="L41" s="78"/>
      <c r="M41" s="78"/>
      <c r="N41" s="79"/>
    </row>
    <row r="42" spans="1:14" x14ac:dyDescent="0.25">
      <c r="A42" s="21" t="s">
        <v>55</v>
      </c>
      <c r="B42" s="22" t="s">
        <v>56</v>
      </c>
      <c r="C42" s="41">
        <v>2000000</v>
      </c>
      <c r="D42" s="42"/>
      <c r="E42" s="43"/>
      <c r="F42" s="44">
        <f>SUM(F43)</f>
        <v>2000000</v>
      </c>
      <c r="G42" s="45"/>
      <c r="H42" s="45"/>
      <c r="I42" s="46"/>
      <c r="J42" s="7"/>
      <c r="K42" s="74">
        <f t="shared" si="2"/>
        <v>100</v>
      </c>
      <c r="L42" s="75"/>
      <c r="M42" s="75"/>
      <c r="N42" s="76"/>
    </row>
    <row r="43" spans="1:14" x14ac:dyDescent="0.25">
      <c r="A43" s="23" t="s">
        <v>57</v>
      </c>
      <c r="B43" s="24" t="s">
        <v>58</v>
      </c>
      <c r="C43" s="34">
        <v>2000000</v>
      </c>
      <c r="D43" s="35"/>
      <c r="E43" s="35"/>
      <c r="F43" s="36">
        <f>SUM(F44)</f>
        <v>2000000</v>
      </c>
      <c r="G43" s="35"/>
      <c r="H43" s="35"/>
      <c r="I43" s="35"/>
      <c r="J43" s="7"/>
      <c r="K43" s="74">
        <f t="shared" si="2"/>
        <v>100</v>
      </c>
      <c r="L43" s="75"/>
      <c r="M43" s="75"/>
      <c r="N43" s="76"/>
    </row>
    <row r="44" spans="1:14" ht="24" x14ac:dyDescent="0.25">
      <c r="A44" s="23" t="s">
        <v>59</v>
      </c>
      <c r="B44" s="24" t="s">
        <v>60</v>
      </c>
      <c r="C44" s="34">
        <v>2000000</v>
      </c>
      <c r="D44" s="35"/>
      <c r="E44" s="35"/>
      <c r="F44" s="36">
        <f>SUM(F45)</f>
        <v>2000000</v>
      </c>
      <c r="G44" s="35"/>
      <c r="H44" s="35"/>
      <c r="I44" s="35"/>
      <c r="J44" s="7"/>
      <c r="K44" s="74">
        <f t="shared" si="2"/>
        <v>100</v>
      </c>
      <c r="L44" s="75"/>
      <c r="M44" s="75"/>
      <c r="N44" s="76"/>
    </row>
    <row r="45" spans="1:14" ht="24" x14ac:dyDescent="0.25">
      <c r="A45" s="25" t="s">
        <v>61</v>
      </c>
      <c r="B45" s="26" t="s">
        <v>62</v>
      </c>
      <c r="C45" s="37">
        <v>2000000</v>
      </c>
      <c r="D45" s="35"/>
      <c r="E45" s="35"/>
      <c r="F45" s="38">
        <v>2000000</v>
      </c>
      <c r="G45" s="35"/>
      <c r="H45" s="35"/>
      <c r="I45" s="35"/>
      <c r="J45" s="7"/>
      <c r="K45" s="71">
        <f t="shared" si="2"/>
        <v>100</v>
      </c>
      <c r="L45" s="72"/>
      <c r="M45" s="72"/>
      <c r="N45" s="73"/>
    </row>
    <row r="46" spans="1:14" ht="23.25" customHeight="1" x14ac:dyDescent="0.25">
      <c r="A46" s="18" t="s">
        <v>63</v>
      </c>
      <c r="B46" s="19" t="s">
        <v>64</v>
      </c>
      <c r="C46" s="47">
        <v>200000</v>
      </c>
      <c r="D46" s="48"/>
      <c r="E46" s="48"/>
      <c r="F46" s="49">
        <f>SUM(F47)</f>
        <v>128423.07</v>
      </c>
      <c r="G46" s="48"/>
      <c r="H46" s="48"/>
      <c r="I46" s="48"/>
      <c r="J46" s="20"/>
      <c r="K46" s="77">
        <f t="shared" si="2"/>
        <v>64.211535000000012</v>
      </c>
      <c r="L46" s="78"/>
      <c r="M46" s="78"/>
      <c r="N46" s="79"/>
    </row>
    <row r="47" spans="1:14" x14ac:dyDescent="0.25">
      <c r="A47" s="21" t="s">
        <v>8</v>
      </c>
      <c r="B47" s="22" t="s">
        <v>9</v>
      </c>
      <c r="C47" s="41">
        <v>200000</v>
      </c>
      <c r="D47" s="42"/>
      <c r="E47" s="43"/>
      <c r="F47" s="44">
        <f>SUM(F48)</f>
        <v>128423.07</v>
      </c>
      <c r="G47" s="45"/>
      <c r="H47" s="45"/>
      <c r="I47" s="46"/>
      <c r="J47" s="7"/>
      <c r="K47" s="74">
        <f t="shared" si="2"/>
        <v>64.211535000000012</v>
      </c>
      <c r="L47" s="75"/>
      <c r="M47" s="75"/>
      <c r="N47" s="76"/>
    </row>
    <row r="48" spans="1:14" x14ac:dyDescent="0.25">
      <c r="A48" s="23" t="s">
        <v>10</v>
      </c>
      <c r="B48" s="24" t="s">
        <v>11</v>
      </c>
      <c r="C48" s="34">
        <v>200000</v>
      </c>
      <c r="D48" s="35"/>
      <c r="E48" s="35"/>
      <c r="F48" s="36">
        <f>SUM(F49)</f>
        <v>128423.07</v>
      </c>
      <c r="G48" s="35"/>
      <c r="H48" s="35"/>
      <c r="I48" s="35"/>
      <c r="J48" s="7"/>
      <c r="K48" s="74">
        <f t="shared" si="2"/>
        <v>64.211535000000012</v>
      </c>
      <c r="L48" s="75"/>
      <c r="M48" s="75"/>
      <c r="N48" s="76"/>
    </row>
    <row r="49" spans="1:14" x14ac:dyDescent="0.25">
      <c r="A49" s="23" t="s">
        <v>12</v>
      </c>
      <c r="B49" s="24" t="s">
        <v>13</v>
      </c>
      <c r="C49" s="34">
        <v>200000</v>
      </c>
      <c r="D49" s="35"/>
      <c r="E49" s="35"/>
      <c r="F49" s="36">
        <f>SUM(F50)</f>
        <v>128423.07</v>
      </c>
      <c r="G49" s="35"/>
      <c r="H49" s="35"/>
      <c r="I49" s="35"/>
      <c r="J49" s="7"/>
      <c r="K49" s="74">
        <f t="shared" si="2"/>
        <v>64.211535000000012</v>
      </c>
      <c r="L49" s="75"/>
      <c r="M49" s="75"/>
      <c r="N49" s="76"/>
    </row>
    <row r="50" spans="1:14" x14ac:dyDescent="0.25">
      <c r="A50" s="25" t="s">
        <v>65</v>
      </c>
      <c r="B50" s="26" t="s">
        <v>66</v>
      </c>
      <c r="C50" s="37">
        <v>200000</v>
      </c>
      <c r="D50" s="35"/>
      <c r="E50" s="35"/>
      <c r="F50" s="38">
        <v>128423.07</v>
      </c>
      <c r="G50" s="35"/>
      <c r="H50" s="35"/>
      <c r="I50" s="35"/>
      <c r="J50" s="7"/>
      <c r="K50" s="71">
        <f t="shared" si="2"/>
        <v>64.211535000000012</v>
      </c>
      <c r="L50" s="72"/>
      <c r="M50" s="72"/>
      <c r="N50" s="73"/>
    </row>
    <row r="51" spans="1:14" ht="24" x14ac:dyDescent="0.25">
      <c r="A51" s="18" t="s">
        <v>67</v>
      </c>
      <c r="B51" s="19" t="s">
        <v>68</v>
      </c>
      <c r="C51" s="47">
        <v>3850000</v>
      </c>
      <c r="D51" s="48"/>
      <c r="E51" s="48"/>
      <c r="F51" s="49">
        <v>3850000</v>
      </c>
      <c r="G51" s="48"/>
      <c r="H51" s="48"/>
      <c r="I51" s="48"/>
      <c r="J51" s="20"/>
      <c r="K51" s="77">
        <f t="shared" si="2"/>
        <v>100</v>
      </c>
      <c r="L51" s="78"/>
      <c r="M51" s="78"/>
      <c r="N51" s="79"/>
    </row>
    <row r="52" spans="1:14" x14ac:dyDescent="0.25">
      <c r="A52" s="21" t="s">
        <v>8</v>
      </c>
      <c r="B52" s="22" t="s">
        <v>9</v>
      </c>
      <c r="C52" s="41">
        <v>3850000</v>
      </c>
      <c r="D52" s="42"/>
      <c r="E52" s="43"/>
      <c r="F52" s="44">
        <v>3850000</v>
      </c>
      <c r="G52" s="45"/>
      <c r="H52" s="45"/>
      <c r="I52" s="46"/>
      <c r="J52" s="7"/>
      <c r="K52" s="74">
        <f t="shared" si="2"/>
        <v>100</v>
      </c>
      <c r="L52" s="75"/>
      <c r="M52" s="75"/>
      <c r="N52" s="76"/>
    </row>
    <row r="53" spans="1:14" x14ac:dyDescent="0.25">
      <c r="A53" s="23" t="s">
        <v>69</v>
      </c>
      <c r="B53" s="24" t="s">
        <v>70</v>
      </c>
      <c r="C53" s="34">
        <v>3000000</v>
      </c>
      <c r="D53" s="35"/>
      <c r="E53" s="35"/>
      <c r="F53" s="36">
        <v>3000000</v>
      </c>
      <c r="G53" s="35"/>
      <c r="H53" s="35"/>
      <c r="I53" s="35"/>
      <c r="J53" s="7"/>
      <c r="K53" s="74">
        <f t="shared" si="2"/>
        <v>100</v>
      </c>
      <c r="L53" s="75"/>
      <c r="M53" s="75"/>
      <c r="N53" s="76"/>
    </row>
    <row r="54" spans="1:14" x14ac:dyDescent="0.25">
      <c r="A54" s="23" t="s">
        <v>71</v>
      </c>
      <c r="B54" s="24" t="s">
        <v>72</v>
      </c>
      <c r="C54" s="34">
        <v>3000000</v>
      </c>
      <c r="D54" s="35"/>
      <c r="E54" s="35"/>
      <c r="F54" s="36">
        <v>3000000</v>
      </c>
      <c r="G54" s="35"/>
      <c r="H54" s="35"/>
      <c r="I54" s="35"/>
      <c r="J54" s="7"/>
      <c r="K54" s="74">
        <f t="shared" si="2"/>
        <v>100</v>
      </c>
      <c r="L54" s="75"/>
      <c r="M54" s="75"/>
      <c r="N54" s="76"/>
    </row>
    <row r="55" spans="1:14" x14ac:dyDescent="0.25">
      <c r="A55" s="25" t="s">
        <v>73</v>
      </c>
      <c r="B55" s="26" t="s">
        <v>74</v>
      </c>
      <c r="C55" s="37">
        <v>3000000</v>
      </c>
      <c r="D55" s="35"/>
      <c r="E55" s="35"/>
      <c r="F55" s="38">
        <v>3000000</v>
      </c>
      <c r="G55" s="35"/>
      <c r="H55" s="35"/>
      <c r="I55" s="35"/>
      <c r="J55" s="7"/>
      <c r="K55" s="71">
        <f t="shared" si="2"/>
        <v>100</v>
      </c>
      <c r="L55" s="72"/>
      <c r="M55" s="72"/>
      <c r="N55" s="73"/>
    </row>
    <row r="56" spans="1:14" x14ac:dyDescent="0.25">
      <c r="A56" s="23" t="s">
        <v>10</v>
      </c>
      <c r="B56" s="24" t="s">
        <v>11</v>
      </c>
      <c r="C56" s="34">
        <v>850000</v>
      </c>
      <c r="D56" s="35"/>
      <c r="E56" s="35"/>
      <c r="F56" s="36">
        <v>850000</v>
      </c>
      <c r="G56" s="35"/>
      <c r="H56" s="35"/>
      <c r="I56" s="35"/>
      <c r="J56" s="7"/>
      <c r="K56" s="74">
        <f t="shared" si="2"/>
        <v>100</v>
      </c>
      <c r="L56" s="75"/>
      <c r="M56" s="75"/>
      <c r="N56" s="76"/>
    </row>
    <row r="57" spans="1:14" x14ac:dyDescent="0.25">
      <c r="A57" s="23" t="s">
        <v>12</v>
      </c>
      <c r="B57" s="24" t="s">
        <v>13</v>
      </c>
      <c r="C57" s="34">
        <v>850000</v>
      </c>
      <c r="D57" s="35"/>
      <c r="E57" s="35"/>
      <c r="F57" s="36">
        <v>850000</v>
      </c>
      <c r="G57" s="35"/>
      <c r="H57" s="35"/>
      <c r="I57" s="35"/>
      <c r="J57" s="7"/>
      <c r="K57" s="74">
        <f t="shared" si="2"/>
        <v>100</v>
      </c>
      <c r="L57" s="75"/>
      <c r="M57" s="75"/>
      <c r="N57" s="76"/>
    </row>
    <row r="58" spans="1:14" x14ac:dyDescent="0.25">
      <c r="A58" s="25" t="s">
        <v>14</v>
      </c>
      <c r="B58" s="26" t="s">
        <v>15</v>
      </c>
      <c r="C58" s="37">
        <v>850000</v>
      </c>
      <c r="D58" s="35"/>
      <c r="E58" s="35"/>
      <c r="F58" s="38">
        <v>850000</v>
      </c>
      <c r="G58" s="35"/>
      <c r="H58" s="35"/>
      <c r="I58" s="35"/>
      <c r="J58" s="7"/>
      <c r="K58" s="71">
        <f t="shared" si="2"/>
        <v>100</v>
      </c>
      <c r="L58" s="72"/>
      <c r="M58" s="72"/>
      <c r="N58" s="73"/>
    </row>
    <row r="59" spans="1:14" x14ac:dyDescent="0.25">
      <c r="A59" s="2"/>
      <c r="B59" s="3"/>
      <c r="C59" s="4"/>
      <c r="F59" s="5"/>
      <c r="K59" s="27"/>
      <c r="L59" s="27"/>
      <c r="M59" s="27"/>
      <c r="N59" s="27"/>
    </row>
    <row r="60" spans="1:14" x14ac:dyDescent="0.25">
      <c r="A60" s="2"/>
      <c r="B60" s="3"/>
      <c r="C60" s="4"/>
      <c r="F60" s="5"/>
      <c r="K60" s="27"/>
      <c r="L60" s="27"/>
      <c r="M60" s="27"/>
      <c r="N60" s="27"/>
    </row>
    <row r="61" spans="1:14" x14ac:dyDescent="0.25">
      <c r="A61" s="9">
        <v>1</v>
      </c>
      <c r="B61" s="9">
        <v>2</v>
      </c>
      <c r="C61" s="67">
        <v>3</v>
      </c>
      <c r="D61" s="68"/>
      <c r="E61" s="68"/>
      <c r="F61" s="67">
        <v>4</v>
      </c>
      <c r="G61" s="68"/>
      <c r="H61" s="68"/>
      <c r="I61" s="68"/>
      <c r="J61" s="9"/>
      <c r="K61" s="67">
        <v>5</v>
      </c>
      <c r="L61" s="68"/>
      <c r="M61" s="68"/>
      <c r="N61" s="68"/>
    </row>
    <row r="62" spans="1:14" ht="24" x14ac:dyDescent="0.25">
      <c r="A62" s="8" t="s">
        <v>168</v>
      </c>
      <c r="B62" s="8" t="s">
        <v>167</v>
      </c>
      <c r="C62" s="32" t="s">
        <v>0</v>
      </c>
      <c r="D62" s="33"/>
      <c r="E62" s="33"/>
      <c r="F62" s="32" t="s">
        <v>1</v>
      </c>
      <c r="G62" s="33"/>
      <c r="H62" s="33"/>
      <c r="I62" s="33"/>
      <c r="J62" s="7"/>
      <c r="K62" s="32" t="s">
        <v>169</v>
      </c>
      <c r="L62" s="33"/>
      <c r="M62" s="33"/>
      <c r="N62" s="33"/>
    </row>
    <row r="63" spans="1:14" x14ac:dyDescent="0.25">
      <c r="A63" s="10" t="s">
        <v>4</v>
      </c>
      <c r="B63" s="11" t="s">
        <v>5</v>
      </c>
      <c r="C63" s="50"/>
      <c r="D63" s="51"/>
      <c r="E63" s="51"/>
      <c r="F63" s="52"/>
      <c r="G63" s="51"/>
      <c r="H63" s="51"/>
      <c r="I63" s="51"/>
      <c r="J63" s="12"/>
      <c r="K63" s="13"/>
      <c r="L63" s="14"/>
      <c r="M63" s="14"/>
      <c r="N63" s="14"/>
    </row>
    <row r="64" spans="1:14" x14ac:dyDescent="0.25">
      <c r="A64" s="28" t="s">
        <v>85</v>
      </c>
      <c r="B64" s="28" t="s">
        <v>86</v>
      </c>
      <c r="C64" s="53">
        <f>SUM(C65)</f>
        <v>8613303</v>
      </c>
      <c r="D64" s="54"/>
      <c r="E64" s="55"/>
      <c r="F64" s="53">
        <f>SUM(F65)</f>
        <v>5351477.1799999988</v>
      </c>
      <c r="G64" s="54"/>
      <c r="H64" s="54"/>
      <c r="I64" s="55"/>
      <c r="J64" s="29"/>
      <c r="K64" s="74">
        <f>SUM(F64/C64)*100</f>
        <v>62.130371821355858</v>
      </c>
      <c r="L64" s="75"/>
      <c r="M64" s="75"/>
      <c r="N64" s="76"/>
    </row>
    <row r="65" spans="1:14" x14ac:dyDescent="0.25">
      <c r="A65" s="18" t="s">
        <v>87</v>
      </c>
      <c r="B65" s="19" t="s">
        <v>88</v>
      </c>
      <c r="C65" s="49">
        <f>SUM(C66+C109)</f>
        <v>8613303</v>
      </c>
      <c r="D65" s="83"/>
      <c r="E65" s="83"/>
      <c r="F65" s="49">
        <f>SUM(F66+F109)</f>
        <v>5351477.1799999988</v>
      </c>
      <c r="G65" s="48"/>
      <c r="H65" s="48"/>
      <c r="I65" s="48"/>
      <c r="J65" s="20"/>
      <c r="K65" s="84">
        <f>SUM(F65/C65)*100</f>
        <v>62.130371821355858</v>
      </c>
      <c r="L65" s="84"/>
      <c r="M65" s="84"/>
      <c r="N65" s="84"/>
    </row>
    <row r="66" spans="1:14" x14ac:dyDescent="0.25">
      <c r="A66" s="21" t="s">
        <v>8</v>
      </c>
      <c r="B66" s="22" t="s">
        <v>9</v>
      </c>
      <c r="C66" s="41">
        <f>SUM(C67+C75+C99+C106)</f>
        <v>8126123.4800000004</v>
      </c>
      <c r="D66" s="42"/>
      <c r="E66" s="43"/>
      <c r="F66" s="44">
        <f>SUM(F67+F75+F99+F106)</f>
        <v>4858312.5399999991</v>
      </c>
      <c r="G66" s="45"/>
      <c r="H66" s="45"/>
      <c r="I66" s="46"/>
      <c r="J66" s="7"/>
      <c r="K66" s="71">
        <f>SUM(F66/C66)*100</f>
        <v>59.786348951714416</v>
      </c>
      <c r="L66" s="72"/>
      <c r="M66" s="72"/>
      <c r="N66" s="73"/>
    </row>
    <row r="67" spans="1:14" x14ac:dyDescent="0.25">
      <c r="A67" s="23" t="s">
        <v>69</v>
      </c>
      <c r="B67" s="24" t="s">
        <v>70</v>
      </c>
      <c r="C67" s="34">
        <v>3792509.41</v>
      </c>
      <c r="D67" s="35"/>
      <c r="E67" s="35"/>
      <c r="F67" s="36">
        <f>SUM(F68+F70+F72)</f>
        <v>2490095.2199999997</v>
      </c>
      <c r="G67" s="35"/>
      <c r="H67" s="35"/>
      <c r="I67" s="35"/>
      <c r="J67" s="7"/>
      <c r="K67" s="71">
        <f t="shared" ref="K67:K112" si="3">SUM(F67/C67)*100</f>
        <v>65.658247635040141</v>
      </c>
      <c r="L67" s="72"/>
      <c r="M67" s="72"/>
      <c r="N67" s="73"/>
    </row>
    <row r="68" spans="1:14" x14ac:dyDescent="0.25">
      <c r="A68" s="23" t="s">
        <v>71</v>
      </c>
      <c r="B68" s="24" t="s">
        <v>72</v>
      </c>
      <c r="C68" s="34">
        <v>2239975.41</v>
      </c>
      <c r="D68" s="35"/>
      <c r="E68" s="35"/>
      <c r="F68" s="36">
        <f>SUM(F69)</f>
        <v>2365521.9</v>
      </c>
      <c r="G68" s="35"/>
      <c r="H68" s="35"/>
      <c r="I68" s="35"/>
      <c r="J68" s="7"/>
      <c r="K68" s="71">
        <f t="shared" si="3"/>
        <v>105.60481554572065</v>
      </c>
      <c r="L68" s="72"/>
      <c r="M68" s="72"/>
      <c r="N68" s="73"/>
    </row>
    <row r="69" spans="1:14" x14ac:dyDescent="0.25">
      <c r="A69" s="25" t="s">
        <v>73</v>
      </c>
      <c r="B69" s="26" t="s">
        <v>74</v>
      </c>
      <c r="C69" s="37">
        <v>2239975.41</v>
      </c>
      <c r="D69" s="35"/>
      <c r="E69" s="35"/>
      <c r="F69" s="38">
        <v>2365521.9</v>
      </c>
      <c r="G69" s="35"/>
      <c r="H69" s="35"/>
      <c r="I69" s="35"/>
      <c r="J69" s="7"/>
      <c r="K69" s="71">
        <f t="shared" si="3"/>
        <v>105.60481554572065</v>
      </c>
      <c r="L69" s="72"/>
      <c r="M69" s="72"/>
      <c r="N69" s="73"/>
    </row>
    <row r="70" spans="1:14" x14ac:dyDescent="0.25">
      <c r="A70" s="23" t="s">
        <v>89</v>
      </c>
      <c r="B70" s="24" t="s">
        <v>90</v>
      </c>
      <c r="C70" s="34">
        <v>352534</v>
      </c>
      <c r="D70" s="35"/>
      <c r="E70" s="35"/>
      <c r="F70" s="36">
        <f>SUM(F71)</f>
        <v>121026</v>
      </c>
      <c r="G70" s="35"/>
      <c r="H70" s="35"/>
      <c r="I70" s="35"/>
      <c r="J70" s="7"/>
      <c r="K70" s="71">
        <f t="shared" si="3"/>
        <v>34.330305729376462</v>
      </c>
      <c r="L70" s="72"/>
      <c r="M70" s="72"/>
      <c r="N70" s="73"/>
    </row>
    <row r="71" spans="1:14" x14ac:dyDescent="0.25">
      <c r="A71" s="25" t="s">
        <v>91</v>
      </c>
      <c r="B71" s="26" t="s">
        <v>90</v>
      </c>
      <c r="C71" s="37">
        <v>352534</v>
      </c>
      <c r="D71" s="35"/>
      <c r="E71" s="35"/>
      <c r="F71" s="38">
        <v>121026</v>
      </c>
      <c r="G71" s="35"/>
      <c r="H71" s="35"/>
      <c r="I71" s="35"/>
      <c r="J71" s="7"/>
      <c r="K71" s="71">
        <f t="shared" si="3"/>
        <v>34.330305729376462</v>
      </c>
      <c r="L71" s="72"/>
      <c r="M71" s="72"/>
      <c r="N71" s="73"/>
    </row>
    <row r="72" spans="1:14" x14ac:dyDescent="0.25">
      <c r="A72" s="23" t="s">
        <v>92</v>
      </c>
      <c r="B72" s="24" t="s">
        <v>93</v>
      </c>
      <c r="C72" s="34">
        <v>1200000</v>
      </c>
      <c r="D72" s="35"/>
      <c r="E72" s="35"/>
      <c r="F72" s="36">
        <f>SUM(F73:I74)</f>
        <v>3547.3199999999997</v>
      </c>
      <c r="G72" s="35"/>
      <c r="H72" s="35"/>
      <c r="I72" s="35"/>
      <c r="J72" s="7"/>
      <c r="K72" s="71">
        <f t="shared" si="3"/>
        <v>0.29560999999999998</v>
      </c>
      <c r="L72" s="72"/>
      <c r="M72" s="72"/>
      <c r="N72" s="73"/>
    </row>
    <row r="73" spans="1:14" x14ac:dyDescent="0.25">
      <c r="A73" s="25" t="s">
        <v>94</v>
      </c>
      <c r="B73" s="26" t="s">
        <v>95</v>
      </c>
      <c r="C73" s="37">
        <v>1200000</v>
      </c>
      <c r="D73" s="35"/>
      <c r="E73" s="35"/>
      <c r="F73" s="38">
        <v>806.18</v>
      </c>
      <c r="G73" s="35"/>
      <c r="H73" s="35"/>
      <c r="I73" s="35"/>
      <c r="J73" s="7"/>
      <c r="K73" s="71">
        <f t="shared" si="3"/>
        <v>6.7181666666666667E-2</v>
      </c>
      <c r="L73" s="72"/>
      <c r="M73" s="72"/>
      <c r="N73" s="73"/>
    </row>
    <row r="74" spans="1:14" x14ac:dyDescent="0.25">
      <c r="A74" s="25">
        <v>3133</v>
      </c>
      <c r="B74" s="26" t="s">
        <v>170</v>
      </c>
      <c r="C74" s="56">
        <v>0</v>
      </c>
      <c r="D74" s="57"/>
      <c r="E74" s="58"/>
      <c r="F74" s="38">
        <v>2741.14</v>
      </c>
      <c r="G74" s="35"/>
      <c r="H74" s="35"/>
      <c r="I74" s="35"/>
      <c r="J74" s="7"/>
      <c r="K74" s="71">
        <v>0</v>
      </c>
      <c r="L74" s="72"/>
      <c r="M74" s="72"/>
      <c r="N74" s="73"/>
    </row>
    <row r="75" spans="1:14" x14ac:dyDescent="0.25">
      <c r="A75" s="23" t="s">
        <v>10</v>
      </c>
      <c r="B75" s="24" t="s">
        <v>11</v>
      </c>
      <c r="C75" s="34">
        <v>3852132.16</v>
      </c>
      <c r="D75" s="35"/>
      <c r="E75" s="35"/>
      <c r="F75" s="36">
        <f>SUM(F76+F79+F84+F90+F92)</f>
        <v>1780182.5499999998</v>
      </c>
      <c r="G75" s="35"/>
      <c r="H75" s="35"/>
      <c r="I75" s="35"/>
      <c r="J75" s="7"/>
      <c r="K75" s="71">
        <f t="shared" si="3"/>
        <v>46.212914719935249</v>
      </c>
      <c r="L75" s="72"/>
      <c r="M75" s="72"/>
      <c r="N75" s="73"/>
    </row>
    <row r="76" spans="1:14" x14ac:dyDescent="0.25">
      <c r="A76" s="23" t="s">
        <v>96</v>
      </c>
      <c r="B76" s="24" t="s">
        <v>97</v>
      </c>
      <c r="C76" s="34">
        <v>933266</v>
      </c>
      <c r="D76" s="35"/>
      <c r="E76" s="35"/>
      <c r="F76" s="36">
        <f>SUM(F77:I78)</f>
        <v>34181.86</v>
      </c>
      <c r="G76" s="35"/>
      <c r="H76" s="35"/>
      <c r="I76" s="35"/>
      <c r="J76" s="7"/>
      <c r="K76" s="71">
        <f t="shared" si="3"/>
        <v>3.6626063737455348</v>
      </c>
      <c r="L76" s="72"/>
      <c r="M76" s="72"/>
      <c r="N76" s="73"/>
    </row>
    <row r="77" spans="1:14" x14ac:dyDescent="0.25">
      <c r="A77" s="25" t="s">
        <v>98</v>
      </c>
      <c r="B77" s="26" t="s">
        <v>99</v>
      </c>
      <c r="C77" s="37">
        <v>26466</v>
      </c>
      <c r="D77" s="35"/>
      <c r="E77" s="35"/>
      <c r="F77" s="38">
        <v>34181.86</v>
      </c>
      <c r="G77" s="35"/>
      <c r="H77" s="35"/>
      <c r="I77" s="35"/>
      <c r="J77" s="7"/>
      <c r="K77" s="71">
        <f t="shared" si="3"/>
        <v>129.15385777979293</v>
      </c>
      <c r="L77" s="72"/>
      <c r="M77" s="72"/>
      <c r="N77" s="73"/>
    </row>
    <row r="78" spans="1:14" x14ac:dyDescent="0.25">
      <c r="A78" s="25" t="s">
        <v>100</v>
      </c>
      <c r="B78" s="26" t="s">
        <v>101</v>
      </c>
      <c r="C78" s="37">
        <v>906800</v>
      </c>
      <c r="D78" s="35"/>
      <c r="E78" s="35"/>
      <c r="F78" s="38">
        <v>0</v>
      </c>
      <c r="G78" s="35"/>
      <c r="H78" s="35"/>
      <c r="I78" s="35"/>
      <c r="J78" s="7"/>
      <c r="K78" s="71">
        <f t="shared" si="3"/>
        <v>0</v>
      </c>
      <c r="L78" s="72"/>
      <c r="M78" s="72"/>
      <c r="N78" s="73"/>
    </row>
    <row r="79" spans="1:14" x14ac:dyDescent="0.25">
      <c r="A79" s="23" t="s">
        <v>12</v>
      </c>
      <c r="B79" s="24" t="s">
        <v>13</v>
      </c>
      <c r="C79" s="34">
        <v>1274573.57</v>
      </c>
      <c r="D79" s="35"/>
      <c r="E79" s="35"/>
      <c r="F79" s="36">
        <f>SUM(F80:I83)</f>
        <v>450603.20000000007</v>
      </c>
      <c r="G79" s="35"/>
      <c r="H79" s="35"/>
      <c r="I79" s="35"/>
      <c r="J79" s="7"/>
      <c r="K79" s="71">
        <f t="shared" si="3"/>
        <v>35.353251519251259</v>
      </c>
      <c r="L79" s="72"/>
      <c r="M79" s="72"/>
      <c r="N79" s="73"/>
    </row>
    <row r="80" spans="1:14" x14ac:dyDescent="0.25">
      <c r="A80" s="25" t="s">
        <v>102</v>
      </c>
      <c r="B80" s="26" t="s">
        <v>103</v>
      </c>
      <c r="C80" s="37">
        <v>345000</v>
      </c>
      <c r="D80" s="35"/>
      <c r="E80" s="35"/>
      <c r="F80" s="38">
        <v>0</v>
      </c>
      <c r="G80" s="35"/>
      <c r="H80" s="35"/>
      <c r="I80" s="35"/>
      <c r="J80" s="7"/>
      <c r="K80" s="71">
        <f t="shared" si="3"/>
        <v>0</v>
      </c>
      <c r="L80" s="72"/>
      <c r="M80" s="72"/>
      <c r="N80" s="73"/>
    </row>
    <row r="81" spans="1:14" x14ac:dyDescent="0.25">
      <c r="A81" s="25" t="s">
        <v>65</v>
      </c>
      <c r="B81" s="26" t="s">
        <v>66</v>
      </c>
      <c r="C81" s="37">
        <v>645000</v>
      </c>
      <c r="D81" s="35"/>
      <c r="E81" s="35"/>
      <c r="F81" s="38">
        <v>301026.03000000003</v>
      </c>
      <c r="G81" s="35"/>
      <c r="H81" s="35"/>
      <c r="I81" s="35"/>
      <c r="J81" s="7"/>
      <c r="K81" s="71">
        <f t="shared" si="3"/>
        <v>46.670702325581395</v>
      </c>
      <c r="L81" s="72"/>
      <c r="M81" s="72"/>
      <c r="N81" s="73"/>
    </row>
    <row r="82" spans="1:14" x14ac:dyDescent="0.25">
      <c r="A82" s="25" t="s">
        <v>14</v>
      </c>
      <c r="B82" s="26" t="s">
        <v>15</v>
      </c>
      <c r="C82" s="37">
        <v>134573.57</v>
      </c>
      <c r="D82" s="35"/>
      <c r="E82" s="35"/>
      <c r="F82" s="38">
        <v>0</v>
      </c>
      <c r="G82" s="35"/>
      <c r="H82" s="35"/>
      <c r="I82" s="35"/>
      <c r="J82" s="7"/>
      <c r="K82" s="71">
        <f t="shared" si="3"/>
        <v>0</v>
      </c>
      <c r="L82" s="72"/>
      <c r="M82" s="72"/>
      <c r="N82" s="73"/>
    </row>
    <row r="83" spans="1:14" x14ac:dyDescent="0.25">
      <c r="A83" s="25" t="s">
        <v>75</v>
      </c>
      <c r="B83" s="26" t="s">
        <v>76</v>
      </c>
      <c r="C83" s="37">
        <v>150000</v>
      </c>
      <c r="D83" s="35"/>
      <c r="E83" s="35"/>
      <c r="F83" s="38">
        <v>149577.17000000001</v>
      </c>
      <c r="G83" s="35"/>
      <c r="H83" s="35"/>
      <c r="I83" s="35"/>
      <c r="J83" s="7"/>
      <c r="K83" s="71">
        <f t="shared" si="3"/>
        <v>99.718113333333349</v>
      </c>
      <c r="L83" s="72"/>
      <c r="M83" s="72"/>
      <c r="N83" s="73"/>
    </row>
    <row r="84" spans="1:14" x14ac:dyDescent="0.25">
      <c r="A84" s="23" t="s">
        <v>16</v>
      </c>
      <c r="B84" s="24" t="s">
        <v>17</v>
      </c>
      <c r="C84" s="34">
        <v>1289292.5900000001</v>
      </c>
      <c r="D84" s="35"/>
      <c r="E84" s="35"/>
      <c r="F84" s="36">
        <f>SUM(F85:I89)</f>
        <v>763400.11</v>
      </c>
      <c r="G84" s="35"/>
      <c r="H84" s="35"/>
      <c r="I84" s="35"/>
      <c r="J84" s="7"/>
      <c r="K84" s="71">
        <f t="shared" si="3"/>
        <v>59.210773095345246</v>
      </c>
      <c r="L84" s="72"/>
      <c r="M84" s="72"/>
      <c r="N84" s="73"/>
    </row>
    <row r="85" spans="1:14" x14ac:dyDescent="0.25">
      <c r="A85" s="25" t="s">
        <v>22</v>
      </c>
      <c r="B85" s="26" t="s">
        <v>23</v>
      </c>
      <c r="C85" s="37">
        <v>223018</v>
      </c>
      <c r="D85" s="35"/>
      <c r="E85" s="35"/>
      <c r="F85" s="38">
        <v>33988.68</v>
      </c>
      <c r="G85" s="35"/>
      <c r="H85" s="35"/>
      <c r="I85" s="35"/>
      <c r="J85" s="7"/>
      <c r="K85" s="71">
        <f t="shared" si="3"/>
        <v>15.24033037692025</v>
      </c>
      <c r="L85" s="72"/>
      <c r="M85" s="72"/>
      <c r="N85" s="73"/>
    </row>
    <row r="86" spans="1:14" x14ac:dyDescent="0.25">
      <c r="A86" s="25" t="s">
        <v>104</v>
      </c>
      <c r="B86" s="26" t="s">
        <v>105</v>
      </c>
      <c r="C86" s="37">
        <v>314514.59000000003</v>
      </c>
      <c r="D86" s="35"/>
      <c r="E86" s="35"/>
      <c r="F86" s="38">
        <v>278209.33</v>
      </c>
      <c r="G86" s="35"/>
      <c r="H86" s="35"/>
      <c r="I86" s="35"/>
      <c r="J86" s="7"/>
      <c r="K86" s="71">
        <f t="shared" si="3"/>
        <v>88.45673264315019</v>
      </c>
      <c r="L86" s="72"/>
      <c r="M86" s="72"/>
      <c r="N86" s="73"/>
    </row>
    <row r="87" spans="1:14" x14ac:dyDescent="0.25">
      <c r="A87" s="25" t="s">
        <v>79</v>
      </c>
      <c r="B87" s="26" t="s">
        <v>80</v>
      </c>
      <c r="C87" s="37">
        <v>73200</v>
      </c>
      <c r="D87" s="35"/>
      <c r="E87" s="35"/>
      <c r="F87" s="38">
        <v>45746.42</v>
      </c>
      <c r="G87" s="35"/>
      <c r="H87" s="35"/>
      <c r="I87" s="35"/>
      <c r="J87" s="7"/>
      <c r="K87" s="71">
        <f t="shared" si="3"/>
        <v>62.495109289617481</v>
      </c>
      <c r="L87" s="72"/>
      <c r="M87" s="72"/>
      <c r="N87" s="73"/>
    </row>
    <row r="88" spans="1:14" x14ac:dyDescent="0.25">
      <c r="A88" s="25" t="s">
        <v>18</v>
      </c>
      <c r="B88" s="26" t="s">
        <v>19</v>
      </c>
      <c r="C88" s="37">
        <v>385000</v>
      </c>
      <c r="D88" s="35"/>
      <c r="E88" s="35"/>
      <c r="F88" s="38">
        <v>405455.68</v>
      </c>
      <c r="G88" s="35"/>
      <c r="H88" s="35"/>
      <c r="I88" s="35"/>
      <c r="J88" s="7"/>
      <c r="K88" s="71">
        <f t="shared" si="3"/>
        <v>105.31316363636363</v>
      </c>
      <c r="L88" s="72"/>
      <c r="M88" s="72"/>
      <c r="N88" s="73"/>
    </row>
    <row r="89" spans="1:14" x14ac:dyDescent="0.25">
      <c r="A89" s="25" t="s">
        <v>106</v>
      </c>
      <c r="B89" s="26" t="s">
        <v>107</v>
      </c>
      <c r="C89" s="37">
        <v>293560</v>
      </c>
      <c r="D89" s="35"/>
      <c r="E89" s="35"/>
      <c r="F89" s="38">
        <v>0</v>
      </c>
      <c r="G89" s="35"/>
      <c r="H89" s="35"/>
      <c r="I89" s="35"/>
      <c r="J89" s="7"/>
      <c r="K89" s="71">
        <f t="shared" si="3"/>
        <v>0</v>
      </c>
      <c r="L89" s="72"/>
      <c r="M89" s="72"/>
      <c r="N89" s="73"/>
    </row>
    <row r="90" spans="1:14" x14ac:dyDescent="0.25">
      <c r="A90" s="23" t="s">
        <v>108</v>
      </c>
      <c r="B90" s="24" t="s">
        <v>109</v>
      </c>
      <c r="C90" s="34">
        <v>15000</v>
      </c>
      <c r="D90" s="35"/>
      <c r="E90" s="35"/>
      <c r="F90" s="36">
        <f>SUM(F91)</f>
        <v>15652</v>
      </c>
      <c r="G90" s="35"/>
      <c r="H90" s="35"/>
      <c r="I90" s="35"/>
      <c r="J90" s="7"/>
      <c r="K90" s="71">
        <f t="shared" si="3"/>
        <v>104.34666666666668</v>
      </c>
      <c r="L90" s="72"/>
      <c r="M90" s="72"/>
      <c r="N90" s="73"/>
    </row>
    <row r="91" spans="1:14" x14ac:dyDescent="0.25">
      <c r="A91" s="25" t="s">
        <v>110</v>
      </c>
      <c r="B91" s="26" t="s">
        <v>109</v>
      </c>
      <c r="C91" s="37">
        <v>15000</v>
      </c>
      <c r="D91" s="35"/>
      <c r="E91" s="35"/>
      <c r="F91" s="38">
        <v>15652</v>
      </c>
      <c r="G91" s="35"/>
      <c r="H91" s="35"/>
      <c r="I91" s="35"/>
      <c r="J91" s="7"/>
      <c r="K91" s="71">
        <f t="shared" si="3"/>
        <v>104.34666666666668</v>
      </c>
      <c r="L91" s="72"/>
      <c r="M91" s="72"/>
      <c r="N91" s="73"/>
    </row>
    <row r="92" spans="1:14" x14ac:dyDescent="0.25">
      <c r="A92" s="23" t="s">
        <v>81</v>
      </c>
      <c r="B92" s="24" t="s">
        <v>82</v>
      </c>
      <c r="C92" s="34">
        <v>340000</v>
      </c>
      <c r="D92" s="35"/>
      <c r="E92" s="35"/>
      <c r="F92" s="36">
        <f>SUM(F93:I98)</f>
        <v>516345.38</v>
      </c>
      <c r="G92" s="35"/>
      <c r="H92" s="35"/>
      <c r="I92" s="35"/>
      <c r="J92" s="7"/>
      <c r="K92" s="71">
        <f t="shared" si="3"/>
        <v>151.86628823529412</v>
      </c>
      <c r="L92" s="72"/>
      <c r="M92" s="72"/>
      <c r="N92" s="73"/>
    </row>
    <row r="93" spans="1:14" ht="24" x14ac:dyDescent="0.25">
      <c r="A93" s="25" t="s">
        <v>111</v>
      </c>
      <c r="B93" s="26" t="s">
        <v>112</v>
      </c>
      <c r="C93" s="37">
        <v>94000</v>
      </c>
      <c r="D93" s="35"/>
      <c r="E93" s="35"/>
      <c r="F93" s="38">
        <v>93657.82</v>
      </c>
      <c r="G93" s="35"/>
      <c r="H93" s="35"/>
      <c r="I93" s="35"/>
      <c r="J93" s="7"/>
      <c r="K93" s="71">
        <f t="shared" si="3"/>
        <v>99.635978723404264</v>
      </c>
      <c r="L93" s="72"/>
      <c r="M93" s="72"/>
      <c r="N93" s="73"/>
    </row>
    <row r="94" spans="1:14" x14ac:dyDescent="0.25">
      <c r="A94" s="25" t="s">
        <v>83</v>
      </c>
      <c r="B94" s="26" t="s">
        <v>84</v>
      </c>
      <c r="C94" s="37">
        <v>100000</v>
      </c>
      <c r="D94" s="35"/>
      <c r="E94" s="35"/>
      <c r="F94" s="38">
        <v>233900.69</v>
      </c>
      <c r="G94" s="35"/>
      <c r="H94" s="35"/>
      <c r="I94" s="35"/>
      <c r="J94" s="7"/>
      <c r="K94" s="71">
        <f t="shared" si="3"/>
        <v>233.90069000000003</v>
      </c>
      <c r="L94" s="72"/>
      <c r="M94" s="72"/>
      <c r="N94" s="73"/>
    </row>
    <row r="95" spans="1:14" x14ac:dyDescent="0.25">
      <c r="A95" s="25" t="s">
        <v>113</v>
      </c>
      <c r="B95" s="26" t="s">
        <v>114</v>
      </c>
      <c r="C95" s="37">
        <v>80000</v>
      </c>
      <c r="D95" s="35"/>
      <c r="E95" s="35"/>
      <c r="F95" s="38">
        <v>41469.39</v>
      </c>
      <c r="G95" s="35"/>
      <c r="H95" s="35"/>
      <c r="I95" s="35"/>
      <c r="J95" s="7"/>
      <c r="K95" s="71">
        <f t="shared" si="3"/>
        <v>51.836737499999998</v>
      </c>
      <c r="L95" s="72"/>
      <c r="M95" s="72"/>
      <c r="N95" s="73"/>
    </row>
    <row r="96" spans="1:14" x14ac:dyDescent="0.25">
      <c r="A96" s="25">
        <v>3296</v>
      </c>
      <c r="B96" s="26" t="s">
        <v>171</v>
      </c>
      <c r="C96" s="37">
        <v>0</v>
      </c>
      <c r="D96" s="35"/>
      <c r="E96" s="35"/>
      <c r="F96" s="61">
        <v>65803.14</v>
      </c>
      <c r="G96" s="62"/>
      <c r="H96" s="62"/>
      <c r="I96" s="63"/>
      <c r="J96" s="7"/>
      <c r="K96" s="71">
        <v>0</v>
      </c>
      <c r="L96" s="72"/>
      <c r="M96" s="72"/>
      <c r="N96" s="73"/>
    </row>
    <row r="97" spans="1:14" x14ac:dyDescent="0.25">
      <c r="A97" s="25" t="s">
        <v>115</v>
      </c>
      <c r="B97" s="26" t="s">
        <v>116</v>
      </c>
      <c r="C97" s="37">
        <v>0</v>
      </c>
      <c r="D97" s="35"/>
      <c r="E97" s="35"/>
      <c r="F97" s="38">
        <v>15360.62</v>
      </c>
      <c r="G97" s="35"/>
      <c r="H97" s="35"/>
      <c r="I97" s="35"/>
      <c r="J97" s="7"/>
      <c r="K97" s="71">
        <v>0</v>
      </c>
      <c r="L97" s="72"/>
      <c r="M97" s="72"/>
      <c r="N97" s="73"/>
    </row>
    <row r="98" spans="1:14" x14ac:dyDescent="0.25">
      <c r="A98" s="25" t="s">
        <v>117</v>
      </c>
      <c r="B98" s="26" t="s">
        <v>82</v>
      </c>
      <c r="C98" s="37">
        <v>66000</v>
      </c>
      <c r="D98" s="35"/>
      <c r="E98" s="35"/>
      <c r="F98" s="38">
        <v>66153.72</v>
      </c>
      <c r="G98" s="35"/>
      <c r="H98" s="35"/>
      <c r="I98" s="35"/>
      <c r="J98" s="7"/>
      <c r="K98" s="71">
        <f t="shared" si="3"/>
        <v>100.23290909090909</v>
      </c>
      <c r="L98" s="72"/>
      <c r="M98" s="72"/>
      <c r="N98" s="73"/>
    </row>
    <row r="99" spans="1:14" x14ac:dyDescent="0.25">
      <c r="A99" s="23" t="s">
        <v>118</v>
      </c>
      <c r="B99" s="24" t="s">
        <v>119</v>
      </c>
      <c r="C99" s="34">
        <v>480981.91</v>
      </c>
      <c r="D99" s="35"/>
      <c r="E99" s="35"/>
      <c r="F99" s="36">
        <f>SUM(F100+F102)</f>
        <v>588034.77</v>
      </c>
      <c r="G99" s="35"/>
      <c r="H99" s="35"/>
      <c r="I99" s="35"/>
      <c r="J99" s="7"/>
      <c r="K99" s="71">
        <f t="shared" si="3"/>
        <v>122.25714892271104</v>
      </c>
      <c r="L99" s="72"/>
      <c r="M99" s="72"/>
      <c r="N99" s="73"/>
    </row>
    <row r="100" spans="1:14" x14ac:dyDescent="0.25">
      <c r="A100" s="23" t="s">
        <v>120</v>
      </c>
      <c r="B100" s="24" t="s">
        <v>121</v>
      </c>
      <c r="C100" s="34">
        <v>401981.91</v>
      </c>
      <c r="D100" s="35"/>
      <c r="E100" s="35"/>
      <c r="F100" s="36">
        <v>401907.51</v>
      </c>
      <c r="G100" s="35"/>
      <c r="H100" s="35"/>
      <c r="I100" s="35"/>
      <c r="J100" s="7"/>
      <c r="K100" s="71">
        <f t="shared" si="3"/>
        <v>99.981491704440145</v>
      </c>
      <c r="L100" s="72"/>
      <c r="M100" s="72"/>
      <c r="N100" s="73"/>
    </row>
    <row r="101" spans="1:14" ht="24" x14ac:dyDescent="0.25">
      <c r="A101" s="25" t="s">
        <v>122</v>
      </c>
      <c r="B101" s="26" t="s">
        <v>123</v>
      </c>
      <c r="C101" s="37">
        <v>401981.91</v>
      </c>
      <c r="D101" s="35"/>
      <c r="E101" s="35"/>
      <c r="F101" s="38">
        <v>401907.51</v>
      </c>
      <c r="G101" s="35"/>
      <c r="H101" s="35"/>
      <c r="I101" s="35"/>
      <c r="J101" s="7"/>
      <c r="K101" s="71">
        <f t="shared" si="3"/>
        <v>99.981491704440145</v>
      </c>
      <c r="L101" s="72"/>
      <c r="M101" s="72"/>
      <c r="N101" s="73"/>
    </row>
    <row r="102" spans="1:14" x14ac:dyDescent="0.25">
      <c r="A102" s="23" t="s">
        <v>124</v>
      </c>
      <c r="B102" s="24" t="s">
        <v>125</v>
      </c>
      <c r="C102" s="34">
        <v>79000</v>
      </c>
      <c r="D102" s="35"/>
      <c r="E102" s="35"/>
      <c r="F102" s="36">
        <f>SUM(F103:I105)</f>
        <v>186127.26</v>
      </c>
      <c r="G102" s="35"/>
      <c r="H102" s="35"/>
      <c r="I102" s="35"/>
      <c r="J102" s="7"/>
      <c r="K102" s="71">
        <f t="shared" si="3"/>
        <v>235.6041265822785</v>
      </c>
      <c r="L102" s="72"/>
      <c r="M102" s="72"/>
      <c r="N102" s="73"/>
    </row>
    <row r="103" spans="1:14" ht="24" x14ac:dyDescent="0.25">
      <c r="A103" s="25" t="s">
        <v>126</v>
      </c>
      <c r="B103" s="26" t="s">
        <v>127</v>
      </c>
      <c r="C103" s="37">
        <v>2000</v>
      </c>
      <c r="D103" s="35"/>
      <c r="E103" s="35"/>
      <c r="F103" s="38">
        <v>471.02</v>
      </c>
      <c r="G103" s="35"/>
      <c r="H103" s="35"/>
      <c r="I103" s="35"/>
      <c r="J103" s="7"/>
      <c r="K103" s="71">
        <f t="shared" si="3"/>
        <v>23.550999999999998</v>
      </c>
      <c r="L103" s="72"/>
      <c r="M103" s="72"/>
      <c r="N103" s="73"/>
    </row>
    <row r="104" spans="1:14" x14ac:dyDescent="0.25">
      <c r="A104" s="25" t="s">
        <v>128</v>
      </c>
      <c r="B104" s="26" t="s">
        <v>129</v>
      </c>
      <c r="C104" s="37">
        <v>7000</v>
      </c>
      <c r="D104" s="35"/>
      <c r="E104" s="35"/>
      <c r="F104" s="38">
        <v>84680.42</v>
      </c>
      <c r="G104" s="35"/>
      <c r="H104" s="35"/>
      <c r="I104" s="35"/>
      <c r="J104" s="7"/>
      <c r="K104" s="71">
        <f t="shared" si="3"/>
        <v>1209.7202857142856</v>
      </c>
      <c r="L104" s="72"/>
      <c r="M104" s="72"/>
      <c r="N104" s="73"/>
    </row>
    <row r="105" spans="1:14" x14ac:dyDescent="0.25">
      <c r="A105" s="25" t="s">
        <v>130</v>
      </c>
      <c r="B105" s="26" t="s">
        <v>131</v>
      </c>
      <c r="C105" s="37">
        <v>70000</v>
      </c>
      <c r="D105" s="35"/>
      <c r="E105" s="35"/>
      <c r="F105" s="38">
        <v>100975.82</v>
      </c>
      <c r="G105" s="35"/>
      <c r="H105" s="35"/>
      <c r="I105" s="35"/>
      <c r="J105" s="7"/>
      <c r="K105" s="71">
        <f t="shared" si="3"/>
        <v>144.25117142857144</v>
      </c>
      <c r="L105" s="72"/>
      <c r="M105" s="72"/>
      <c r="N105" s="73"/>
    </row>
    <row r="106" spans="1:14" x14ac:dyDescent="0.25">
      <c r="A106" s="23" t="s">
        <v>132</v>
      </c>
      <c r="B106" s="24" t="s">
        <v>133</v>
      </c>
      <c r="C106" s="34">
        <v>500</v>
      </c>
      <c r="D106" s="35"/>
      <c r="E106" s="35"/>
      <c r="F106" s="36">
        <v>0</v>
      </c>
      <c r="G106" s="35"/>
      <c r="H106" s="35"/>
      <c r="I106" s="35"/>
      <c r="J106" s="7"/>
      <c r="K106" s="71">
        <f t="shared" si="3"/>
        <v>0</v>
      </c>
      <c r="L106" s="72"/>
      <c r="M106" s="72"/>
      <c r="N106" s="73"/>
    </row>
    <row r="107" spans="1:14" x14ac:dyDescent="0.25">
      <c r="A107" s="23" t="s">
        <v>134</v>
      </c>
      <c r="B107" s="24" t="s">
        <v>135</v>
      </c>
      <c r="C107" s="34">
        <v>500</v>
      </c>
      <c r="D107" s="35"/>
      <c r="E107" s="35"/>
      <c r="F107" s="36">
        <v>0</v>
      </c>
      <c r="G107" s="35"/>
      <c r="H107" s="35"/>
      <c r="I107" s="35"/>
      <c r="J107" s="7"/>
      <c r="K107" s="71">
        <f t="shared" si="3"/>
        <v>0</v>
      </c>
      <c r="L107" s="72"/>
      <c r="M107" s="72"/>
      <c r="N107" s="73"/>
    </row>
    <row r="108" spans="1:14" x14ac:dyDescent="0.25">
      <c r="A108" s="25" t="s">
        <v>136</v>
      </c>
      <c r="B108" s="26" t="s">
        <v>137</v>
      </c>
      <c r="C108" s="37">
        <v>500</v>
      </c>
      <c r="D108" s="35"/>
      <c r="E108" s="35"/>
      <c r="F108" s="38">
        <v>0</v>
      </c>
      <c r="G108" s="35"/>
      <c r="H108" s="35"/>
      <c r="I108" s="35"/>
      <c r="J108" s="7"/>
      <c r="K108" s="71">
        <f t="shared" si="3"/>
        <v>0</v>
      </c>
      <c r="L108" s="72"/>
      <c r="M108" s="72"/>
      <c r="N108" s="73"/>
    </row>
    <row r="109" spans="1:14" x14ac:dyDescent="0.25">
      <c r="A109" s="21" t="s">
        <v>55</v>
      </c>
      <c r="B109" s="22" t="s">
        <v>56</v>
      </c>
      <c r="C109" s="59">
        <v>487179.52000000002</v>
      </c>
      <c r="D109" s="35"/>
      <c r="E109" s="35"/>
      <c r="F109" s="60">
        <f>SUM(F110)</f>
        <v>493164.64</v>
      </c>
      <c r="G109" s="35"/>
      <c r="H109" s="35"/>
      <c r="I109" s="35"/>
      <c r="J109" s="7"/>
      <c r="K109" s="71">
        <f t="shared" si="3"/>
        <v>101.22852454881519</v>
      </c>
      <c r="L109" s="72"/>
      <c r="M109" s="72"/>
      <c r="N109" s="73"/>
    </row>
    <row r="110" spans="1:14" x14ac:dyDescent="0.25">
      <c r="A110" s="23" t="s">
        <v>57</v>
      </c>
      <c r="B110" s="24" t="s">
        <v>58</v>
      </c>
      <c r="C110" s="34">
        <v>487179.52000000002</v>
      </c>
      <c r="D110" s="35"/>
      <c r="E110" s="35"/>
      <c r="F110" s="36">
        <f>SUM(F111)</f>
        <v>493164.64</v>
      </c>
      <c r="G110" s="35"/>
      <c r="H110" s="35"/>
      <c r="I110" s="35"/>
      <c r="J110" s="7"/>
      <c r="K110" s="71">
        <f t="shared" si="3"/>
        <v>101.22852454881519</v>
      </c>
      <c r="L110" s="72"/>
      <c r="M110" s="72"/>
      <c r="N110" s="73"/>
    </row>
    <row r="111" spans="1:14" ht="24" x14ac:dyDescent="0.25">
      <c r="A111" s="23" t="s">
        <v>59</v>
      </c>
      <c r="B111" s="24" t="s">
        <v>60</v>
      </c>
      <c r="C111" s="34">
        <v>487179.52000000002</v>
      </c>
      <c r="D111" s="35"/>
      <c r="E111" s="35"/>
      <c r="F111" s="36">
        <f>SUM(F112)</f>
        <v>493164.64</v>
      </c>
      <c r="G111" s="35"/>
      <c r="H111" s="35"/>
      <c r="I111" s="35"/>
      <c r="J111" s="7"/>
      <c r="K111" s="71">
        <f t="shared" si="3"/>
        <v>101.22852454881519</v>
      </c>
      <c r="L111" s="72"/>
      <c r="M111" s="72"/>
      <c r="N111" s="73"/>
    </row>
    <row r="112" spans="1:14" ht="24" x14ac:dyDescent="0.25">
      <c r="A112" s="25" t="s">
        <v>61</v>
      </c>
      <c r="B112" s="26" t="s">
        <v>62</v>
      </c>
      <c r="C112" s="37">
        <v>487179.52000000002</v>
      </c>
      <c r="D112" s="35"/>
      <c r="E112" s="35"/>
      <c r="F112" s="38">
        <v>493164.64</v>
      </c>
      <c r="G112" s="35"/>
      <c r="H112" s="35"/>
      <c r="I112" s="35"/>
      <c r="J112" s="7"/>
      <c r="K112" s="71">
        <f t="shared" si="3"/>
        <v>101.22852454881519</v>
      </c>
      <c r="L112" s="72"/>
      <c r="M112" s="72"/>
      <c r="N112" s="73"/>
    </row>
    <row r="113" spans="1:14" x14ac:dyDescent="0.25">
      <c r="A113" s="2"/>
      <c r="B113" s="3"/>
      <c r="C113" s="4"/>
      <c r="F113" s="5"/>
      <c r="K113" s="27"/>
      <c r="L113" s="27"/>
      <c r="M113" s="27"/>
      <c r="N113" s="27"/>
    </row>
    <row r="114" spans="1:14" x14ac:dyDescent="0.25">
      <c r="A114" s="2"/>
      <c r="B114" s="3"/>
      <c r="C114" s="4"/>
      <c r="F114" s="5"/>
      <c r="K114" s="27"/>
      <c r="L114" s="27"/>
      <c r="M114" s="27"/>
      <c r="N114" s="27"/>
    </row>
    <row r="115" spans="1:14" x14ac:dyDescent="0.25">
      <c r="A115" s="9">
        <v>1</v>
      </c>
      <c r="B115" s="9">
        <v>2</v>
      </c>
      <c r="C115" s="67">
        <v>3</v>
      </c>
      <c r="D115" s="68"/>
      <c r="E115" s="68"/>
      <c r="F115" s="67">
        <v>4</v>
      </c>
      <c r="G115" s="68"/>
      <c r="H115" s="68"/>
      <c r="I115" s="68"/>
      <c r="J115" s="9"/>
      <c r="K115" s="67">
        <v>5</v>
      </c>
      <c r="L115" s="68"/>
      <c r="M115" s="68"/>
      <c r="N115" s="68"/>
    </row>
    <row r="116" spans="1:14" ht="24" x14ac:dyDescent="0.25">
      <c r="A116" s="8" t="s">
        <v>168</v>
      </c>
      <c r="B116" s="8" t="s">
        <v>167</v>
      </c>
      <c r="C116" s="32" t="s">
        <v>0</v>
      </c>
      <c r="D116" s="33"/>
      <c r="E116" s="33"/>
      <c r="F116" s="32" t="s">
        <v>1</v>
      </c>
      <c r="G116" s="33"/>
      <c r="H116" s="33"/>
      <c r="I116" s="33"/>
      <c r="J116" s="7"/>
      <c r="K116" s="32" t="s">
        <v>169</v>
      </c>
      <c r="L116" s="33"/>
      <c r="M116" s="33"/>
      <c r="N116" s="33"/>
    </row>
    <row r="117" spans="1:14" x14ac:dyDescent="0.25">
      <c r="A117" s="10" t="s">
        <v>4</v>
      </c>
      <c r="B117" s="11" t="s">
        <v>5</v>
      </c>
      <c r="C117" s="50"/>
      <c r="D117" s="51"/>
      <c r="E117" s="51"/>
      <c r="F117" s="52"/>
      <c r="G117" s="51"/>
      <c r="H117" s="51"/>
      <c r="I117" s="51"/>
      <c r="J117" s="12"/>
      <c r="K117" s="13"/>
      <c r="L117" s="14"/>
      <c r="M117" s="14"/>
      <c r="N117" s="14"/>
    </row>
    <row r="118" spans="1:14" x14ac:dyDescent="0.25">
      <c r="A118" s="28" t="s">
        <v>138</v>
      </c>
      <c r="B118" s="28" t="s">
        <v>139</v>
      </c>
      <c r="C118" s="69">
        <f>SUM(C119)</f>
        <v>616000</v>
      </c>
      <c r="D118" s="70"/>
      <c r="E118" s="70"/>
      <c r="F118" s="69">
        <f>SUM(F119)</f>
        <v>811003.25</v>
      </c>
      <c r="G118" s="70"/>
      <c r="H118" s="70"/>
      <c r="I118" s="70"/>
      <c r="J118" s="28"/>
      <c r="K118" s="85">
        <f>SUM(F118/C118)*100</f>
        <v>131.65637175324676</v>
      </c>
      <c r="L118" s="85"/>
      <c r="M118" s="85"/>
      <c r="N118" s="85"/>
    </row>
    <row r="119" spans="1:14" x14ac:dyDescent="0.25">
      <c r="A119" s="18" t="s">
        <v>87</v>
      </c>
      <c r="B119" s="19" t="s">
        <v>88</v>
      </c>
      <c r="C119" s="47">
        <f>SUM(C120)</f>
        <v>616000</v>
      </c>
      <c r="D119" s="48"/>
      <c r="E119" s="48"/>
      <c r="F119" s="49">
        <f>SUM(F120)</f>
        <v>811003.25</v>
      </c>
      <c r="G119" s="48"/>
      <c r="H119" s="48"/>
      <c r="I119" s="48"/>
      <c r="J119" s="20"/>
      <c r="K119" s="86">
        <f t="shared" ref="K119:K123" si="4">SUM(F119/C119)*100</f>
        <v>131.65637175324676</v>
      </c>
      <c r="L119" s="87"/>
      <c r="M119" s="87"/>
      <c r="N119" s="87"/>
    </row>
    <row r="120" spans="1:14" x14ac:dyDescent="0.25">
      <c r="A120" s="21" t="s">
        <v>8</v>
      </c>
      <c r="B120" s="22" t="s">
        <v>9</v>
      </c>
      <c r="C120" s="59">
        <v>616000</v>
      </c>
      <c r="D120" s="35"/>
      <c r="E120" s="35"/>
      <c r="F120" s="60">
        <f>SUM(F121)</f>
        <v>811003.25</v>
      </c>
      <c r="G120" s="35"/>
      <c r="H120" s="35"/>
      <c r="I120" s="35"/>
      <c r="J120" s="7"/>
      <c r="K120" s="85">
        <f t="shared" si="4"/>
        <v>131.65637175324676</v>
      </c>
      <c r="L120" s="85"/>
      <c r="M120" s="85"/>
      <c r="N120" s="85"/>
    </row>
    <row r="121" spans="1:14" x14ac:dyDescent="0.25">
      <c r="A121" s="23" t="s">
        <v>10</v>
      </c>
      <c r="B121" s="24" t="s">
        <v>11</v>
      </c>
      <c r="C121" s="34">
        <v>616000</v>
      </c>
      <c r="D121" s="35"/>
      <c r="E121" s="35"/>
      <c r="F121" s="36">
        <f>SUM(F122)</f>
        <v>811003.25</v>
      </c>
      <c r="G121" s="35"/>
      <c r="H121" s="35"/>
      <c r="I121" s="35"/>
      <c r="J121" s="7"/>
      <c r="K121" s="85">
        <f t="shared" si="4"/>
        <v>131.65637175324676</v>
      </c>
      <c r="L121" s="85"/>
      <c r="M121" s="85"/>
      <c r="N121" s="85"/>
    </row>
    <row r="122" spans="1:14" x14ac:dyDescent="0.25">
      <c r="A122" s="23" t="s">
        <v>12</v>
      </c>
      <c r="B122" s="24" t="s">
        <v>13</v>
      </c>
      <c r="C122" s="34">
        <v>616000</v>
      </c>
      <c r="D122" s="35"/>
      <c r="E122" s="35"/>
      <c r="F122" s="36">
        <f>SUM(F123)</f>
        <v>811003.25</v>
      </c>
      <c r="G122" s="35"/>
      <c r="H122" s="35"/>
      <c r="I122" s="35"/>
      <c r="J122" s="7"/>
      <c r="K122" s="85">
        <f t="shared" si="4"/>
        <v>131.65637175324676</v>
      </c>
      <c r="L122" s="85"/>
      <c r="M122" s="85"/>
      <c r="N122" s="85"/>
    </row>
    <row r="123" spans="1:14" x14ac:dyDescent="0.25">
      <c r="A123" s="25" t="s">
        <v>65</v>
      </c>
      <c r="B123" s="26" t="s">
        <v>66</v>
      </c>
      <c r="C123" s="37">
        <v>616000</v>
      </c>
      <c r="D123" s="35"/>
      <c r="E123" s="35"/>
      <c r="F123" s="38">
        <v>811003.25</v>
      </c>
      <c r="G123" s="35"/>
      <c r="H123" s="35"/>
      <c r="I123" s="35"/>
      <c r="J123" s="7"/>
      <c r="K123" s="85">
        <f t="shared" si="4"/>
        <v>131.65637175324676</v>
      </c>
      <c r="L123" s="85"/>
      <c r="M123" s="85"/>
      <c r="N123" s="85"/>
    </row>
    <row r="124" spans="1:14" x14ac:dyDescent="0.25">
      <c r="A124" s="2"/>
      <c r="B124" s="3"/>
      <c r="C124" s="4"/>
      <c r="F124" s="5"/>
      <c r="K124" s="27"/>
      <c r="L124" s="27"/>
      <c r="M124" s="27"/>
      <c r="N124" s="27"/>
    </row>
    <row r="125" spans="1:14" x14ac:dyDescent="0.25">
      <c r="A125" s="2"/>
      <c r="B125" s="3"/>
      <c r="C125" s="4"/>
      <c r="F125" s="5"/>
      <c r="K125" s="27"/>
      <c r="L125" s="27"/>
      <c r="M125" s="27"/>
      <c r="N125" s="27"/>
    </row>
    <row r="126" spans="1:14" x14ac:dyDescent="0.25">
      <c r="A126" s="9">
        <v>1</v>
      </c>
      <c r="B126" s="9">
        <v>2</v>
      </c>
      <c r="C126" s="67">
        <v>3</v>
      </c>
      <c r="D126" s="68"/>
      <c r="E126" s="68"/>
      <c r="F126" s="67">
        <v>4</v>
      </c>
      <c r="G126" s="68"/>
      <c r="H126" s="68"/>
      <c r="I126" s="68"/>
      <c r="J126" s="9"/>
      <c r="K126" s="67">
        <v>5</v>
      </c>
      <c r="L126" s="68"/>
      <c r="M126" s="68"/>
      <c r="N126" s="68"/>
    </row>
    <row r="127" spans="1:14" ht="24" customHeight="1" x14ac:dyDescent="0.25">
      <c r="A127" s="8" t="s">
        <v>168</v>
      </c>
      <c r="B127" s="8" t="s">
        <v>167</v>
      </c>
      <c r="C127" s="32" t="s">
        <v>0</v>
      </c>
      <c r="D127" s="33"/>
      <c r="E127" s="33"/>
      <c r="F127" s="32" t="s">
        <v>1</v>
      </c>
      <c r="G127" s="33"/>
      <c r="H127" s="33"/>
      <c r="I127" s="33"/>
      <c r="J127" s="7"/>
      <c r="K127" s="32" t="s">
        <v>169</v>
      </c>
      <c r="L127" s="33"/>
      <c r="M127" s="33"/>
      <c r="N127" s="33"/>
    </row>
    <row r="128" spans="1:14" x14ac:dyDescent="0.25">
      <c r="A128" s="10" t="s">
        <v>4</v>
      </c>
      <c r="B128" s="11" t="s">
        <v>5</v>
      </c>
      <c r="C128" s="50"/>
      <c r="D128" s="51"/>
      <c r="E128" s="51"/>
      <c r="F128" s="52"/>
      <c r="G128" s="51"/>
      <c r="H128" s="51"/>
      <c r="I128" s="51"/>
      <c r="J128" s="12"/>
      <c r="K128" s="13"/>
      <c r="L128" s="14"/>
      <c r="M128" s="14"/>
      <c r="N128" s="14"/>
    </row>
    <row r="129" spans="1:14" x14ac:dyDescent="0.25">
      <c r="A129" s="28" t="s">
        <v>140</v>
      </c>
      <c r="B129" s="28" t="s">
        <v>141</v>
      </c>
      <c r="C129" s="69">
        <f>SUM(C130)</f>
        <v>19300490</v>
      </c>
      <c r="D129" s="70"/>
      <c r="E129" s="70"/>
      <c r="F129" s="69">
        <f>SUM(F130)</f>
        <v>24378291.090000004</v>
      </c>
      <c r="G129" s="70"/>
      <c r="H129" s="70"/>
      <c r="I129" s="70"/>
      <c r="J129" s="28"/>
      <c r="K129" s="92">
        <f>SUM(F129/C129)*100</f>
        <v>126.30918225392207</v>
      </c>
      <c r="L129" s="92"/>
      <c r="M129" s="92"/>
      <c r="N129" s="92"/>
    </row>
    <row r="130" spans="1:14" x14ac:dyDescent="0.25">
      <c r="A130" s="18" t="s">
        <v>87</v>
      </c>
      <c r="B130" s="19" t="s">
        <v>88</v>
      </c>
      <c r="C130" s="47">
        <f>SUM(C131+C167)</f>
        <v>19300490</v>
      </c>
      <c r="D130" s="48"/>
      <c r="E130" s="48"/>
      <c r="F130" s="49">
        <f>SUM(F131+F167)</f>
        <v>24378291.090000004</v>
      </c>
      <c r="G130" s="48"/>
      <c r="H130" s="48"/>
      <c r="I130" s="48"/>
      <c r="J130" s="20"/>
      <c r="K130" s="86">
        <f t="shared" ref="K130:K175" si="5">SUM(F130/C130)*100</f>
        <v>126.30918225392207</v>
      </c>
      <c r="L130" s="87"/>
      <c r="M130" s="87"/>
      <c r="N130" s="87"/>
    </row>
    <row r="131" spans="1:14" x14ac:dyDescent="0.25">
      <c r="A131" s="21" t="s">
        <v>8</v>
      </c>
      <c r="B131" s="22" t="s">
        <v>9</v>
      </c>
      <c r="C131" s="59">
        <v>19182806.760000002</v>
      </c>
      <c r="D131" s="59"/>
      <c r="E131" s="59"/>
      <c r="F131" s="60">
        <f>SUM(F132+F140+F164)</f>
        <v>24173658.840000004</v>
      </c>
      <c r="G131" s="60"/>
      <c r="H131" s="60"/>
      <c r="I131" s="60"/>
      <c r="J131" s="7"/>
      <c r="K131" s="88">
        <f t="shared" si="5"/>
        <v>126.01731927158298</v>
      </c>
      <c r="L131" s="88"/>
      <c r="M131" s="88"/>
      <c r="N131" s="88"/>
    </row>
    <row r="132" spans="1:14" x14ac:dyDescent="0.25">
      <c r="A132" s="23" t="s">
        <v>69</v>
      </c>
      <c r="B132" s="24" t="s">
        <v>70</v>
      </c>
      <c r="C132" s="34">
        <v>13361510</v>
      </c>
      <c r="D132" s="35"/>
      <c r="E132" s="35"/>
      <c r="F132" s="36">
        <f>SUM(F133+F136+F138)</f>
        <v>14507988.700000001</v>
      </c>
      <c r="G132" s="35"/>
      <c r="H132" s="35"/>
      <c r="I132" s="35"/>
      <c r="J132" s="7"/>
      <c r="K132" s="89">
        <f t="shared" si="5"/>
        <v>108.58045759798107</v>
      </c>
      <c r="L132" s="90"/>
      <c r="M132" s="90"/>
      <c r="N132" s="90"/>
    </row>
    <row r="133" spans="1:14" x14ac:dyDescent="0.25">
      <c r="A133" s="23" t="s">
        <v>71</v>
      </c>
      <c r="B133" s="24" t="s">
        <v>72</v>
      </c>
      <c r="C133" s="34">
        <v>11917752</v>
      </c>
      <c r="D133" s="35"/>
      <c r="E133" s="35"/>
      <c r="F133" s="36">
        <f>SUM(F134:I135)</f>
        <v>11458226.08</v>
      </c>
      <c r="G133" s="35"/>
      <c r="H133" s="35"/>
      <c r="I133" s="35"/>
      <c r="J133" s="7"/>
      <c r="K133" s="89">
        <f t="shared" si="5"/>
        <v>96.144189608912825</v>
      </c>
      <c r="L133" s="90"/>
      <c r="M133" s="90"/>
      <c r="N133" s="90"/>
    </row>
    <row r="134" spans="1:14" x14ac:dyDescent="0.25">
      <c r="A134" s="25" t="s">
        <v>73</v>
      </c>
      <c r="B134" s="26" t="s">
        <v>74</v>
      </c>
      <c r="C134" s="37">
        <v>11447752</v>
      </c>
      <c r="D134" s="35"/>
      <c r="E134" s="35"/>
      <c r="F134" s="38">
        <v>10999638.109999999</v>
      </c>
      <c r="G134" s="35"/>
      <c r="H134" s="35"/>
      <c r="I134" s="35"/>
      <c r="J134" s="7"/>
      <c r="K134" s="91">
        <f t="shared" si="5"/>
        <v>96.085573045258144</v>
      </c>
      <c r="L134" s="90"/>
      <c r="M134" s="90"/>
      <c r="N134" s="90"/>
    </row>
    <row r="135" spans="1:14" x14ac:dyDescent="0.25">
      <c r="A135" s="25" t="s">
        <v>142</v>
      </c>
      <c r="B135" s="26" t="s">
        <v>143</v>
      </c>
      <c r="C135" s="37">
        <v>470000</v>
      </c>
      <c r="D135" s="35"/>
      <c r="E135" s="35"/>
      <c r="F135" s="38">
        <v>458587.97</v>
      </c>
      <c r="G135" s="35"/>
      <c r="H135" s="35"/>
      <c r="I135" s="35"/>
      <c r="J135" s="7"/>
      <c r="K135" s="91">
        <f t="shared" si="5"/>
        <v>97.571908510638295</v>
      </c>
      <c r="L135" s="90"/>
      <c r="M135" s="90"/>
      <c r="N135" s="90"/>
    </row>
    <row r="136" spans="1:14" x14ac:dyDescent="0.25">
      <c r="A136" s="23" t="s">
        <v>89</v>
      </c>
      <c r="B136" s="24" t="s">
        <v>90</v>
      </c>
      <c r="C136" s="34">
        <v>443758</v>
      </c>
      <c r="D136" s="35"/>
      <c r="E136" s="35"/>
      <c r="F136" s="36">
        <f>SUM(F137)</f>
        <v>643466.04</v>
      </c>
      <c r="G136" s="35"/>
      <c r="H136" s="35"/>
      <c r="I136" s="35"/>
      <c r="J136" s="7"/>
      <c r="K136" s="89">
        <f t="shared" si="5"/>
        <v>145.00381739596807</v>
      </c>
      <c r="L136" s="90"/>
      <c r="M136" s="90"/>
      <c r="N136" s="90"/>
    </row>
    <row r="137" spans="1:14" x14ac:dyDescent="0.25">
      <c r="A137" s="25" t="s">
        <v>91</v>
      </c>
      <c r="B137" s="26" t="s">
        <v>90</v>
      </c>
      <c r="C137" s="37">
        <v>443758</v>
      </c>
      <c r="D137" s="35"/>
      <c r="E137" s="35"/>
      <c r="F137" s="38">
        <v>643466.04</v>
      </c>
      <c r="G137" s="35"/>
      <c r="H137" s="35"/>
      <c r="I137" s="35"/>
      <c r="J137" s="7"/>
      <c r="K137" s="91">
        <f t="shared" si="5"/>
        <v>145.00381739596807</v>
      </c>
      <c r="L137" s="90"/>
      <c r="M137" s="90"/>
      <c r="N137" s="90"/>
    </row>
    <row r="138" spans="1:14" x14ac:dyDescent="0.25">
      <c r="A138" s="23" t="s">
        <v>92</v>
      </c>
      <c r="B138" s="24" t="s">
        <v>93</v>
      </c>
      <c r="C138" s="34">
        <v>1000000</v>
      </c>
      <c r="D138" s="35"/>
      <c r="E138" s="35"/>
      <c r="F138" s="36">
        <f>SUM(F139)</f>
        <v>2406296.58</v>
      </c>
      <c r="G138" s="35"/>
      <c r="H138" s="35"/>
      <c r="I138" s="35"/>
      <c r="J138" s="7"/>
      <c r="K138" s="89">
        <f t="shared" si="5"/>
        <v>240.62965800000003</v>
      </c>
      <c r="L138" s="90"/>
      <c r="M138" s="90"/>
      <c r="N138" s="90"/>
    </row>
    <row r="139" spans="1:14" x14ac:dyDescent="0.25">
      <c r="A139" s="25" t="s">
        <v>94</v>
      </c>
      <c r="B139" s="26" t="s">
        <v>95</v>
      </c>
      <c r="C139" s="37">
        <v>1000000</v>
      </c>
      <c r="D139" s="35"/>
      <c r="E139" s="35"/>
      <c r="F139" s="38">
        <v>2406296.58</v>
      </c>
      <c r="G139" s="35"/>
      <c r="H139" s="35"/>
      <c r="I139" s="35"/>
      <c r="J139" s="7"/>
      <c r="K139" s="91">
        <f t="shared" si="5"/>
        <v>240.62965800000003</v>
      </c>
      <c r="L139" s="90"/>
      <c r="M139" s="90"/>
      <c r="N139" s="90"/>
    </row>
    <row r="140" spans="1:14" x14ac:dyDescent="0.25">
      <c r="A140" s="23" t="s">
        <v>10</v>
      </c>
      <c r="B140" s="24" t="s">
        <v>11</v>
      </c>
      <c r="C140" s="34">
        <v>5787796.7599999998</v>
      </c>
      <c r="D140" s="35"/>
      <c r="E140" s="35"/>
      <c r="F140" s="36">
        <f>SUM(F141+F145+F151+F160)</f>
        <v>9622097.3900000006</v>
      </c>
      <c r="G140" s="35"/>
      <c r="H140" s="35"/>
      <c r="I140" s="35"/>
      <c r="J140" s="7"/>
      <c r="K140" s="89">
        <f t="shared" si="5"/>
        <v>166.24801783813848</v>
      </c>
      <c r="L140" s="90"/>
      <c r="M140" s="90"/>
      <c r="N140" s="90"/>
    </row>
    <row r="141" spans="1:14" x14ac:dyDescent="0.25">
      <c r="A141" s="23" t="s">
        <v>96</v>
      </c>
      <c r="B141" s="24" t="s">
        <v>97</v>
      </c>
      <c r="C141" s="34">
        <v>59500</v>
      </c>
      <c r="D141" s="35"/>
      <c r="E141" s="35"/>
      <c r="F141" s="36">
        <f>SUM(F142:I144)</f>
        <v>892501.7699999999</v>
      </c>
      <c r="G141" s="35"/>
      <c r="H141" s="35"/>
      <c r="I141" s="35"/>
      <c r="J141" s="7"/>
      <c r="K141" s="89">
        <f t="shared" si="5"/>
        <v>1500.0029747899157</v>
      </c>
      <c r="L141" s="90"/>
      <c r="M141" s="90"/>
      <c r="N141" s="90"/>
    </row>
    <row r="142" spans="1:14" x14ac:dyDescent="0.25">
      <c r="A142" s="25" t="s">
        <v>98</v>
      </c>
      <c r="B142" s="26" t="s">
        <v>99</v>
      </c>
      <c r="C142" s="37">
        <v>29500</v>
      </c>
      <c r="D142" s="35"/>
      <c r="E142" s="35"/>
      <c r="F142" s="38">
        <v>31053.45</v>
      </c>
      <c r="G142" s="35"/>
      <c r="H142" s="35"/>
      <c r="I142" s="35"/>
      <c r="J142" s="7"/>
      <c r="K142" s="91">
        <f t="shared" si="5"/>
        <v>105.26593220338982</v>
      </c>
      <c r="L142" s="90"/>
      <c r="M142" s="90"/>
      <c r="N142" s="90"/>
    </row>
    <row r="143" spans="1:14" x14ac:dyDescent="0.25">
      <c r="A143" s="25">
        <v>3212</v>
      </c>
      <c r="B143" s="26" t="s">
        <v>101</v>
      </c>
      <c r="C143" s="61">
        <v>0</v>
      </c>
      <c r="D143" s="62"/>
      <c r="E143" s="63"/>
      <c r="F143" s="61">
        <v>823709.83</v>
      </c>
      <c r="G143" s="62"/>
      <c r="H143" s="62"/>
      <c r="I143" s="63"/>
      <c r="J143" s="7"/>
      <c r="K143" s="56">
        <v>0</v>
      </c>
      <c r="L143" s="57"/>
      <c r="M143" s="57"/>
      <c r="N143" s="58"/>
    </row>
    <row r="144" spans="1:14" x14ac:dyDescent="0.25">
      <c r="A144" s="25" t="s">
        <v>144</v>
      </c>
      <c r="B144" s="26" t="s">
        <v>145</v>
      </c>
      <c r="C144" s="37">
        <v>30000</v>
      </c>
      <c r="D144" s="35"/>
      <c r="E144" s="35"/>
      <c r="F144" s="38">
        <v>37738.49</v>
      </c>
      <c r="G144" s="35"/>
      <c r="H144" s="35"/>
      <c r="I144" s="35"/>
      <c r="J144" s="7"/>
      <c r="K144" s="91">
        <f t="shared" si="5"/>
        <v>125.79496666666665</v>
      </c>
      <c r="L144" s="90"/>
      <c r="M144" s="90"/>
      <c r="N144" s="90"/>
    </row>
    <row r="145" spans="1:14" x14ac:dyDescent="0.25">
      <c r="A145" s="23" t="s">
        <v>12</v>
      </c>
      <c r="B145" s="24" t="s">
        <v>13</v>
      </c>
      <c r="C145" s="34">
        <v>3710180</v>
      </c>
      <c r="D145" s="35"/>
      <c r="E145" s="35"/>
      <c r="F145" s="36">
        <f>SUM(F146:I150)</f>
        <v>4807113.6900000004</v>
      </c>
      <c r="G145" s="35"/>
      <c r="H145" s="35"/>
      <c r="I145" s="35"/>
      <c r="J145" s="7"/>
      <c r="K145" s="89">
        <f t="shared" si="5"/>
        <v>129.56551137680651</v>
      </c>
      <c r="L145" s="90"/>
      <c r="M145" s="90"/>
      <c r="N145" s="90"/>
    </row>
    <row r="146" spans="1:14" x14ac:dyDescent="0.25">
      <c r="A146" s="25" t="s">
        <v>102</v>
      </c>
      <c r="B146" s="26" t="s">
        <v>103</v>
      </c>
      <c r="C146" s="37">
        <v>177500</v>
      </c>
      <c r="D146" s="35"/>
      <c r="E146" s="35"/>
      <c r="F146" s="38">
        <v>679921.1</v>
      </c>
      <c r="G146" s="35"/>
      <c r="H146" s="35"/>
      <c r="I146" s="35"/>
      <c r="J146" s="7"/>
      <c r="K146" s="91">
        <f t="shared" si="5"/>
        <v>383.05414084507044</v>
      </c>
      <c r="L146" s="90"/>
      <c r="M146" s="90"/>
      <c r="N146" s="90"/>
    </row>
    <row r="147" spans="1:14" x14ac:dyDescent="0.25">
      <c r="A147" s="25" t="s">
        <v>65</v>
      </c>
      <c r="B147" s="26" t="s">
        <v>66</v>
      </c>
      <c r="C147" s="37">
        <v>706000</v>
      </c>
      <c r="D147" s="35"/>
      <c r="E147" s="35"/>
      <c r="F147" s="38">
        <v>1223279.45</v>
      </c>
      <c r="G147" s="35"/>
      <c r="H147" s="35"/>
      <c r="I147" s="35"/>
      <c r="J147" s="7"/>
      <c r="K147" s="91">
        <f t="shared" si="5"/>
        <v>173.26904390934843</v>
      </c>
      <c r="L147" s="90"/>
      <c r="M147" s="90"/>
      <c r="N147" s="90"/>
    </row>
    <row r="148" spans="1:14" x14ac:dyDescent="0.25">
      <c r="A148" s="25" t="s">
        <v>14</v>
      </c>
      <c r="B148" s="26" t="s">
        <v>15</v>
      </c>
      <c r="C148" s="37">
        <v>2651210.39</v>
      </c>
      <c r="D148" s="35"/>
      <c r="E148" s="35"/>
      <c r="F148" s="38">
        <v>2753478.44</v>
      </c>
      <c r="G148" s="35"/>
      <c r="H148" s="35"/>
      <c r="I148" s="35"/>
      <c r="J148" s="7"/>
      <c r="K148" s="91">
        <f t="shared" si="5"/>
        <v>103.85740982253768</v>
      </c>
      <c r="L148" s="90"/>
      <c r="M148" s="90"/>
      <c r="N148" s="90"/>
    </row>
    <row r="149" spans="1:14" x14ac:dyDescent="0.25">
      <c r="A149" s="25" t="s">
        <v>146</v>
      </c>
      <c r="B149" s="26" t="s">
        <v>147</v>
      </c>
      <c r="C149" s="37">
        <v>174469.61</v>
      </c>
      <c r="D149" s="35"/>
      <c r="E149" s="35"/>
      <c r="F149" s="38">
        <v>150434.70000000001</v>
      </c>
      <c r="G149" s="35"/>
      <c r="H149" s="35"/>
      <c r="I149" s="35"/>
      <c r="J149" s="7"/>
      <c r="K149" s="91">
        <f t="shared" si="5"/>
        <v>86.224013454262902</v>
      </c>
      <c r="L149" s="90"/>
      <c r="M149" s="90"/>
      <c r="N149" s="90"/>
    </row>
    <row r="150" spans="1:14" x14ac:dyDescent="0.25">
      <c r="A150" s="25" t="s">
        <v>75</v>
      </c>
      <c r="B150" s="26" t="s">
        <v>76</v>
      </c>
      <c r="C150" s="37">
        <v>1000</v>
      </c>
      <c r="D150" s="35"/>
      <c r="E150" s="35"/>
      <c r="F150" s="38">
        <v>0</v>
      </c>
      <c r="G150" s="35"/>
      <c r="H150" s="35"/>
      <c r="I150" s="35"/>
      <c r="J150" s="7"/>
      <c r="K150" s="91">
        <f t="shared" si="5"/>
        <v>0</v>
      </c>
      <c r="L150" s="90"/>
      <c r="M150" s="90"/>
      <c r="N150" s="90"/>
    </row>
    <row r="151" spans="1:14" x14ac:dyDescent="0.25">
      <c r="A151" s="23" t="s">
        <v>16</v>
      </c>
      <c r="B151" s="24" t="s">
        <v>17</v>
      </c>
      <c r="C151" s="34">
        <v>1830616.76</v>
      </c>
      <c r="D151" s="35"/>
      <c r="E151" s="35"/>
      <c r="F151" s="36">
        <f>SUM(F152:I159)</f>
        <v>3757249</v>
      </c>
      <c r="G151" s="35"/>
      <c r="H151" s="35"/>
      <c r="I151" s="35"/>
      <c r="J151" s="7"/>
      <c r="K151" s="89">
        <f t="shared" si="5"/>
        <v>205.24497983947225</v>
      </c>
      <c r="L151" s="90"/>
      <c r="M151" s="90"/>
      <c r="N151" s="90"/>
    </row>
    <row r="152" spans="1:14" x14ac:dyDescent="0.25">
      <c r="A152" s="25" t="s">
        <v>148</v>
      </c>
      <c r="B152" s="26" t="s">
        <v>149</v>
      </c>
      <c r="C152" s="37">
        <v>168500</v>
      </c>
      <c r="D152" s="35"/>
      <c r="E152" s="35"/>
      <c r="F152" s="38">
        <v>181497.5</v>
      </c>
      <c r="G152" s="35"/>
      <c r="H152" s="35"/>
      <c r="I152" s="35"/>
      <c r="J152" s="7"/>
      <c r="K152" s="91">
        <f t="shared" si="5"/>
        <v>107.71364985163206</v>
      </c>
      <c r="L152" s="90"/>
      <c r="M152" s="90"/>
      <c r="N152" s="90"/>
    </row>
    <row r="153" spans="1:14" x14ac:dyDescent="0.25">
      <c r="A153" s="25" t="s">
        <v>22</v>
      </c>
      <c r="B153" s="26" t="s">
        <v>23</v>
      </c>
      <c r="C153" s="37">
        <v>466000</v>
      </c>
      <c r="D153" s="35"/>
      <c r="E153" s="35"/>
      <c r="F153" s="38">
        <v>858430.9</v>
      </c>
      <c r="G153" s="35"/>
      <c r="H153" s="35"/>
      <c r="I153" s="35"/>
      <c r="J153" s="7"/>
      <c r="K153" s="91">
        <f t="shared" si="5"/>
        <v>184.21263948497855</v>
      </c>
      <c r="L153" s="90"/>
      <c r="M153" s="90"/>
      <c r="N153" s="90"/>
    </row>
    <row r="154" spans="1:14" x14ac:dyDescent="0.25">
      <c r="A154" s="25" t="s">
        <v>77</v>
      </c>
      <c r="B154" s="26" t="s">
        <v>78</v>
      </c>
      <c r="C154" s="37">
        <v>301798</v>
      </c>
      <c r="D154" s="35"/>
      <c r="E154" s="35"/>
      <c r="F154" s="38">
        <v>746741.33</v>
      </c>
      <c r="G154" s="35"/>
      <c r="H154" s="35"/>
      <c r="I154" s="35"/>
      <c r="J154" s="7"/>
      <c r="K154" s="91">
        <f t="shared" si="5"/>
        <v>247.4308411586558</v>
      </c>
      <c r="L154" s="90"/>
      <c r="M154" s="90"/>
      <c r="N154" s="90"/>
    </row>
    <row r="155" spans="1:14" x14ac:dyDescent="0.25">
      <c r="A155" s="25" t="s">
        <v>79</v>
      </c>
      <c r="B155" s="26" t="s">
        <v>80</v>
      </c>
      <c r="C155" s="37">
        <v>272300</v>
      </c>
      <c r="D155" s="35"/>
      <c r="E155" s="35"/>
      <c r="F155" s="38">
        <v>246761.88</v>
      </c>
      <c r="G155" s="35"/>
      <c r="H155" s="35"/>
      <c r="I155" s="35"/>
      <c r="J155" s="7"/>
      <c r="K155" s="91">
        <f t="shared" si="5"/>
        <v>90.621329416085203</v>
      </c>
      <c r="L155" s="90"/>
      <c r="M155" s="90"/>
      <c r="N155" s="90"/>
    </row>
    <row r="156" spans="1:14" x14ac:dyDescent="0.25">
      <c r="A156" s="25" t="s">
        <v>150</v>
      </c>
      <c r="B156" s="26" t="s">
        <v>151</v>
      </c>
      <c r="C156" s="37">
        <v>86500</v>
      </c>
      <c r="D156" s="35"/>
      <c r="E156" s="35"/>
      <c r="F156" s="38">
        <v>93860.4</v>
      </c>
      <c r="G156" s="35"/>
      <c r="H156" s="35"/>
      <c r="I156" s="35"/>
      <c r="J156" s="7"/>
      <c r="K156" s="91">
        <f t="shared" si="5"/>
        <v>108.50913294797688</v>
      </c>
      <c r="L156" s="90"/>
      <c r="M156" s="90"/>
      <c r="N156" s="90"/>
    </row>
    <row r="157" spans="1:14" x14ac:dyDescent="0.25">
      <c r="A157" s="25" t="s">
        <v>18</v>
      </c>
      <c r="B157" s="26" t="s">
        <v>19</v>
      </c>
      <c r="C157" s="37">
        <v>324018.76</v>
      </c>
      <c r="D157" s="35"/>
      <c r="E157" s="35"/>
      <c r="F157" s="38">
        <v>957613.85</v>
      </c>
      <c r="G157" s="35"/>
      <c r="H157" s="35"/>
      <c r="I157" s="35"/>
      <c r="J157" s="7"/>
      <c r="K157" s="91">
        <f t="shared" si="5"/>
        <v>295.54271795867623</v>
      </c>
      <c r="L157" s="90"/>
      <c r="M157" s="90"/>
      <c r="N157" s="90"/>
    </row>
    <row r="158" spans="1:14" x14ac:dyDescent="0.25">
      <c r="A158" s="25" t="s">
        <v>152</v>
      </c>
      <c r="B158" s="26" t="s">
        <v>153</v>
      </c>
      <c r="C158" s="37">
        <v>183500</v>
      </c>
      <c r="D158" s="35"/>
      <c r="E158" s="35"/>
      <c r="F158" s="38">
        <v>224194.23</v>
      </c>
      <c r="G158" s="35"/>
      <c r="H158" s="35"/>
      <c r="I158" s="35"/>
      <c r="J158" s="7"/>
      <c r="K158" s="91">
        <f t="shared" si="5"/>
        <v>122.17669209809266</v>
      </c>
      <c r="L158" s="90"/>
      <c r="M158" s="90"/>
      <c r="N158" s="90"/>
    </row>
    <row r="159" spans="1:14" x14ac:dyDescent="0.25">
      <c r="A159" s="25" t="s">
        <v>106</v>
      </c>
      <c r="B159" s="26" t="s">
        <v>107</v>
      </c>
      <c r="C159" s="37">
        <v>28000</v>
      </c>
      <c r="D159" s="35"/>
      <c r="E159" s="35"/>
      <c r="F159" s="38">
        <v>448148.91</v>
      </c>
      <c r="G159" s="35"/>
      <c r="H159" s="35"/>
      <c r="I159" s="35"/>
      <c r="J159" s="7"/>
      <c r="K159" s="91">
        <f t="shared" si="5"/>
        <v>1600.5318214285712</v>
      </c>
      <c r="L159" s="90"/>
      <c r="M159" s="90"/>
      <c r="N159" s="90"/>
    </row>
    <row r="160" spans="1:14" x14ac:dyDescent="0.25">
      <c r="A160" s="23" t="s">
        <v>81</v>
      </c>
      <c r="B160" s="24" t="s">
        <v>82</v>
      </c>
      <c r="C160" s="34">
        <v>187500</v>
      </c>
      <c r="D160" s="35"/>
      <c r="E160" s="35"/>
      <c r="F160" s="36">
        <f>SUM(F161:I163)</f>
        <v>165232.93</v>
      </c>
      <c r="G160" s="35"/>
      <c r="H160" s="35"/>
      <c r="I160" s="35"/>
      <c r="J160" s="7"/>
      <c r="K160" s="89">
        <f t="shared" si="5"/>
        <v>88.124229333333332</v>
      </c>
      <c r="L160" s="90"/>
      <c r="M160" s="90"/>
      <c r="N160" s="90"/>
    </row>
    <row r="161" spans="1:14" x14ac:dyDescent="0.25">
      <c r="A161" s="25" t="s">
        <v>154</v>
      </c>
      <c r="B161" s="26" t="s">
        <v>155</v>
      </c>
      <c r="C161" s="37">
        <v>13000</v>
      </c>
      <c r="D161" s="35"/>
      <c r="E161" s="35"/>
      <c r="F161" s="38">
        <v>14211</v>
      </c>
      <c r="G161" s="35"/>
      <c r="H161" s="35"/>
      <c r="I161" s="35"/>
      <c r="J161" s="7"/>
      <c r="K161" s="91">
        <f t="shared" si="5"/>
        <v>109.31538461538462</v>
      </c>
      <c r="L161" s="90"/>
      <c r="M161" s="90"/>
      <c r="N161" s="90"/>
    </row>
    <row r="162" spans="1:14" x14ac:dyDescent="0.25">
      <c r="A162" s="25" t="s">
        <v>115</v>
      </c>
      <c r="B162" s="26" t="s">
        <v>116</v>
      </c>
      <c r="C162" s="37">
        <v>11000</v>
      </c>
      <c r="D162" s="35"/>
      <c r="E162" s="35"/>
      <c r="F162" s="38">
        <v>0</v>
      </c>
      <c r="G162" s="35"/>
      <c r="H162" s="35"/>
      <c r="I162" s="35"/>
      <c r="J162" s="7"/>
      <c r="K162" s="91">
        <f t="shared" si="5"/>
        <v>0</v>
      </c>
      <c r="L162" s="90"/>
      <c r="M162" s="90"/>
      <c r="N162" s="90"/>
    </row>
    <row r="163" spans="1:14" x14ac:dyDescent="0.25">
      <c r="A163" s="25" t="s">
        <v>117</v>
      </c>
      <c r="B163" s="26" t="s">
        <v>82</v>
      </c>
      <c r="C163" s="37">
        <v>163500</v>
      </c>
      <c r="D163" s="35"/>
      <c r="E163" s="35"/>
      <c r="F163" s="38">
        <v>151021.93</v>
      </c>
      <c r="G163" s="35"/>
      <c r="H163" s="35"/>
      <c r="I163" s="35"/>
      <c r="J163" s="7"/>
      <c r="K163" s="91">
        <f t="shared" si="5"/>
        <v>92.36815290519877</v>
      </c>
      <c r="L163" s="90"/>
      <c r="M163" s="90"/>
      <c r="N163" s="90"/>
    </row>
    <row r="164" spans="1:14" x14ac:dyDescent="0.25">
      <c r="A164" s="23" t="s">
        <v>118</v>
      </c>
      <c r="B164" s="24" t="s">
        <v>119</v>
      </c>
      <c r="C164" s="34">
        <v>33500</v>
      </c>
      <c r="D164" s="35"/>
      <c r="E164" s="35"/>
      <c r="F164" s="36">
        <v>43572.75</v>
      </c>
      <c r="G164" s="35"/>
      <c r="H164" s="35"/>
      <c r="I164" s="35"/>
      <c r="J164" s="7"/>
      <c r="K164" s="89">
        <f t="shared" si="5"/>
        <v>130.06791044776119</v>
      </c>
      <c r="L164" s="90"/>
      <c r="M164" s="90"/>
      <c r="N164" s="90"/>
    </row>
    <row r="165" spans="1:14" x14ac:dyDescent="0.25">
      <c r="A165" s="23" t="s">
        <v>124</v>
      </c>
      <c r="B165" s="24" t="s">
        <v>125</v>
      </c>
      <c r="C165" s="34">
        <v>33500</v>
      </c>
      <c r="D165" s="35"/>
      <c r="E165" s="35"/>
      <c r="F165" s="36">
        <v>43572.75</v>
      </c>
      <c r="G165" s="35"/>
      <c r="H165" s="35"/>
      <c r="I165" s="35"/>
      <c r="J165" s="7"/>
      <c r="K165" s="89">
        <f t="shared" si="5"/>
        <v>130.06791044776119</v>
      </c>
      <c r="L165" s="90"/>
      <c r="M165" s="90"/>
      <c r="N165" s="90"/>
    </row>
    <row r="166" spans="1:14" x14ac:dyDescent="0.25">
      <c r="A166" s="25" t="s">
        <v>156</v>
      </c>
      <c r="B166" s="26" t="s">
        <v>157</v>
      </c>
      <c r="C166" s="37">
        <v>33500</v>
      </c>
      <c r="D166" s="35"/>
      <c r="E166" s="35"/>
      <c r="F166" s="38">
        <v>43572.75</v>
      </c>
      <c r="G166" s="35"/>
      <c r="H166" s="35"/>
      <c r="I166" s="35"/>
      <c r="J166" s="7"/>
      <c r="K166" s="91">
        <f t="shared" si="5"/>
        <v>130.06791044776119</v>
      </c>
      <c r="L166" s="90"/>
      <c r="M166" s="90"/>
      <c r="N166" s="90"/>
    </row>
    <row r="167" spans="1:14" x14ac:dyDescent="0.25">
      <c r="A167" s="21" t="s">
        <v>26</v>
      </c>
      <c r="B167" s="22" t="s">
        <v>27</v>
      </c>
      <c r="C167" s="59">
        <v>117683.24</v>
      </c>
      <c r="D167" s="35"/>
      <c r="E167" s="35"/>
      <c r="F167" s="60">
        <f>SUM(F168+F171)</f>
        <v>204632.24999999997</v>
      </c>
      <c r="G167" s="35"/>
      <c r="H167" s="35"/>
      <c r="I167" s="35"/>
      <c r="J167" s="7"/>
      <c r="K167" s="88">
        <f t="shared" si="5"/>
        <v>173.88393623425048</v>
      </c>
      <c r="L167" s="90"/>
      <c r="M167" s="90"/>
      <c r="N167" s="90"/>
    </row>
    <row r="168" spans="1:14" x14ac:dyDescent="0.25">
      <c r="A168" s="23" t="s">
        <v>28</v>
      </c>
      <c r="B168" s="24" t="s">
        <v>29</v>
      </c>
      <c r="C168" s="34">
        <v>4027.5</v>
      </c>
      <c r="D168" s="35"/>
      <c r="E168" s="35"/>
      <c r="F168" s="36">
        <f>SUM(F169)</f>
        <v>11329.72</v>
      </c>
      <c r="G168" s="35"/>
      <c r="H168" s="35"/>
      <c r="I168" s="35"/>
      <c r="J168" s="7"/>
      <c r="K168" s="89">
        <f t="shared" si="5"/>
        <v>281.30900062073243</v>
      </c>
      <c r="L168" s="90"/>
      <c r="M168" s="90"/>
      <c r="N168" s="90"/>
    </row>
    <row r="169" spans="1:14" x14ac:dyDescent="0.25">
      <c r="A169" s="23" t="s">
        <v>30</v>
      </c>
      <c r="B169" s="24" t="s">
        <v>31</v>
      </c>
      <c r="C169" s="34">
        <v>4027.5</v>
      </c>
      <c r="D169" s="35"/>
      <c r="E169" s="35"/>
      <c r="F169" s="36">
        <f>SUM(F170)</f>
        <v>11329.72</v>
      </c>
      <c r="G169" s="35"/>
      <c r="H169" s="35"/>
      <c r="I169" s="35"/>
      <c r="J169" s="7"/>
      <c r="K169" s="89">
        <f t="shared" si="5"/>
        <v>281.30900062073243</v>
      </c>
      <c r="L169" s="90"/>
      <c r="M169" s="90"/>
      <c r="N169" s="90"/>
    </row>
    <row r="170" spans="1:14" x14ac:dyDescent="0.25">
      <c r="A170" s="25" t="s">
        <v>32</v>
      </c>
      <c r="B170" s="26" t="s">
        <v>33</v>
      </c>
      <c r="C170" s="37">
        <v>4027.5</v>
      </c>
      <c r="D170" s="35"/>
      <c r="E170" s="35"/>
      <c r="F170" s="38">
        <v>11329.72</v>
      </c>
      <c r="G170" s="35"/>
      <c r="H170" s="35"/>
      <c r="I170" s="35"/>
      <c r="J170" s="7"/>
      <c r="K170" s="91">
        <f t="shared" si="5"/>
        <v>281.30900062073243</v>
      </c>
      <c r="L170" s="90"/>
      <c r="M170" s="90"/>
      <c r="N170" s="90"/>
    </row>
    <row r="171" spans="1:14" x14ac:dyDescent="0.25">
      <c r="A171" s="23" t="s">
        <v>34</v>
      </c>
      <c r="B171" s="24" t="s">
        <v>35</v>
      </c>
      <c r="C171" s="34">
        <v>113655.74</v>
      </c>
      <c r="D171" s="35"/>
      <c r="E171" s="35"/>
      <c r="F171" s="36">
        <f>SUM(F172)</f>
        <v>193302.52999999997</v>
      </c>
      <c r="G171" s="35"/>
      <c r="H171" s="35"/>
      <c r="I171" s="35"/>
      <c r="J171" s="7"/>
      <c r="K171" s="89">
        <f t="shared" si="5"/>
        <v>170.07722619200752</v>
      </c>
      <c r="L171" s="90"/>
      <c r="M171" s="90"/>
      <c r="N171" s="90"/>
    </row>
    <row r="172" spans="1:14" x14ac:dyDescent="0.25">
      <c r="A172" s="23" t="s">
        <v>36</v>
      </c>
      <c r="B172" s="24" t="s">
        <v>37</v>
      </c>
      <c r="C172" s="34">
        <v>113655.74</v>
      </c>
      <c r="D172" s="35"/>
      <c r="E172" s="35"/>
      <c r="F172" s="36">
        <f>SUM(F173:I175)</f>
        <v>193302.52999999997</v>
      </c>
      <c r="G172" s="35"/>
      <c r="H172" s="35"/>
      <c r="I172" s="35"/>
      <c r="J172" s="7"/>
      <c r="K172" s="89">
        <f t="shared" si="5"/>
        <v>170.07722619200752</v>
      </c>
      <c r="L172" s="90"/>
      <c r="M172" s="90"/>
      <c r="N172" s="90"/>
    </row>
    <row r="173" spans="1:14" x14ac:dyDescent="0.25">
      <c r="A173" s="25" t="s">
        <v>38</v>
      </c>
      <c r="B173" s="26" t="s">
        <v>39</v>
      </c>
      <c r="C173" s="37">
        <v>96234.08</v>
      </c>
      <c r="D173" s="35"/>
      <c r="E173" s="35"/>
      <c r="F173" s="38">
        <v>90730.65</v>
      </c>
      <c r="G173" s="35"/>
      <c r="H173" s="35"/>
      <c r="I173" s="35"/>
      <c r="J173" s="7"/>
      <c r="K173" s="91">
        <f t="shared" si="5"/>
        <v>94.281204745761585</v>
      </c>
      <c r="L173" s="90"/>
      <c r="M173" s="90"/>
      <c r="N173" s="90"/>
    </row>
    <row r="174" spans="1:14" x14ac:dyDescent="0.25">
      <c r="A174" s="25" t="s">
        <v>40</v>
      </c>
      <c r="B174" s="26" t="s">
        <v>41</v>
      </c>
      <c r="C174" s="37">
        <v>3441.66</v>
      </c>
      <c r="D174" s="35"/>
      <c r="E174" s="35"/>
      <c r="F174" s="38">
        <v>22755.68</v>
      </c>
      <c r="G174" s="35"/>
      <c r="H174" s="35"/>
      <c r="I174" s="35"/>
      <c r="J174" s="7"/>
      <c r="K174" s="91">
        <f t="shared" si="5"/>
        <v>661.18326621455935</v>
      </c>
      <c r="L174" s="90"/>
      <c r="M174" s="90"/>
      <c r="N174" s="90"/>
    </row>
    <row r="175" spans="1:14" x14ac:dyDescent="0.25">
      <c r="A175" s="25" t="s">
        <v>46</v>
      </c>
      <c r="B175" s="26" t="s">
        <v>47</v>
      </c>
      <c r="C175" s="37">
        <v>13980</v>
      </c>
      <c r="D175" s="35"/>
      <c r="E175" s="35"/>
      <c r="F175" s="38">
        <v>79816.2</v>
      </c>
      <c r="G175" s="35"/>
      <c r="H175" s="35"/>
      <c r="I175" s="35"/>
      <c r="J175" s="7"/>
      <c r="K175" s="91">
        <f t="shared" si="5"/>
        <v>570.93133047210301</v>
      </c>
      <c r="L175" s="90"/>
      <c r="M175" s="90"/>
      <c r="N175" s="90"/>
    </row>
    <row r="176" spans="1:14" x14ac:dyDescent="0.25">
      <c r="A176" s="2"/>
      <c r="B176" s="3"/>
      <c r="C176" s="4"/>
      <c r="F176" s="5"/>
      <c r="K176" s="27"/>
      <c r="L176" s="27"/>
      <c r="M176" s="27"/>
      <c r="N176" s="27"/>
    </row>
    <row r="177" spans="1:14" x14ac:dyDescent="0.25">
      <c r="A177" s="2"/>
      <c r="B177" s="3"/>
      <c r="C177" s="4"/>
      <c r="F177" s="5"/>
      <c r="K177" s="27"/>
      <c r="L177" s="27"/>
      <c r="M177" s="27"/>
      <c r="N177" s="27"/>
    </row>
    <row r="178" spans="1:14" x14ac:dyDescent="0.25">
      <c r="A178" s="9">
        <v>1</v>
      </c>
      <c r="B178" s="9">
        <v>2</v>
      </c>
      <c r="C178" s="67">
        <v>3</v>
      </c>
      <c r="D178" s="68"/>
      <c r="E178" s="68"/>
      <c r="F178" s="67">
        <v>4</v>
      </c>
      <c r="G178" s="68"/>
      <c r="H178" s="68"/>
      <c r="I178" s="68"/>
      <c r="J178" s="9"/>
      <c r="K178" s="67">
        <v>5</v>
      </c>
      <c r="L178" s="68"/>
      <c r="M178" s="68"/>
      <c r="N178" s="68"/>
    </row>
    <row r="179" spans="1:14" ht="24" customHeight="1" x14ac:dyDescent="0.25">
      <c r="A179" s="8" t="s">
        <v>168</v>
      </c>
      <c r="B179" s="8" t="s">
        <v>167</v>
      </c>
      <c r="C179" s="32" t="s">
        <v>0</v>
      </c>
      <c r="D179" s="33"/>
      <c r="E179" s="33"/>
      <c r="F179" s="32" t="s">
        <v>1</v>
      </c>
      <c r="G179" s="33"/>
      <c r="H179" s="33"/>
      <c r="I179" s="33"/>
      <c r="J179" s="7"/>
      <c r="K179" s="32" t="s">
        <v>169</v>
      </c>
      <c r="L179" s="33"/>
      <c r="M179" s="33"/>
      <c r="N179" s="33"/>
    </row>
    <row r="180" spans="1:14" x14ac:dyDescent="0.25">
      <c r="A180" s="10" t="s">
        <v>4</v>
      </c>
      <c r="B180" s="11" t="s">
        <v>5</v>
      </c>
      <c r="C180" s="50"/>
      <c r="D180" s="51"/>
      <c r="E180" s="51"/>
      <c r="F180" s="52"/>
      <c r="G180" s="51"/>
      <c r="H180" s="51"/>
      <c r="I180" s="51"/>
      <c r="J180" s="12"/>
      <c r="K180" s="13"/>
      <c r="L180" s="14"/>
      <c r="M180" s="14"/>
      <c r="N180" s="14"/>
    </row>
    <row r="181" spans="1:14" x14ac:dyDescent="0.25">
      <c r="A181" s="28" t="s">
        <v>158</v>
      </c>
      <c r="B181" s="28" t="s">
        <v>159</v>
      </c>
      <c r="C181" s="93">
        <f>SUM(C183+C188)</f>
        <v>644734.91999999993</v>
      </c>
      <c r="D181" s="70"/>
      <c r="E181" s="70"/>
      <c r="F181" s="93">
        <f>SUM(F183+F188)</f>
        <v>346886.17</v>
      </c>
      <c r="G181" s="70"/>
      <c r="H181" s="70"/>
      <c r="I181" s="70"/>
      <c r="J181" s="28"/>
      <c r="K181" s="85">
        <f>SUM(F181/C181)*100</f>
        <v>53.802913296521929</v>
      </c>
      <c r="L181" s="85"/>
      <c r="M181" s="85"/>
      <c r="N181" s="85"/>
    </row>
    <row r="182" spans="1:14" ht="0" hidden="1" customHeight="1" x14ac:dyDescent="0.25">
      <c r="A182" s="18" t="s">
        <v>87</v>
      </c>
      <c r="B182" s="19" t="s">
        <v>88</v>
      </c>
      <c r="C182" s="47">
        <v>70000</v>
      </c>
      <c r="D182" s="48"/>
      <c r="E182" s="48"/>
      <c r="F182" s="49">
        <v>14147.52</v>
      </c>
      <c r="G182" s="48"/>
      <c r="H182" s="48"/>
      <c r="I182" s="48"/>
      <c r="J182" s="20"/>
      <c r="K182" s="85">
        <f t="shared" ref="K182:K197" si="6">SUM(F182/C182)*100</f>
        <v>20.210742857142858</v>
      </c>
      <c r="L182" s="85"/>
      <c r="M182" s="85"/>
      <c r="N182" s="85"/>
    </row>
    <row r="183" spans="1:14" x14ac:dyDescent="0.25">
      <c r="A183" s="18" t="s">
        <v>87</v>
      </c>
      <c r="B183" s="19" t="s">
        <v>88</v>
      </c>
      <c r="C183" s="47">
        <f>SUM(C184)</f>
        <v>597080.96</v>
      </c>
      <c r="D183" s="48"/>
      <c r="E183" s="48"/>
      <c r="F183" s="49">
        <f>SUM(F184)</f>
        <v>293755.8</v>
      </c>
      <c r="G183" s="48"/>
      <c r="H183" s="48"/>
      <c r="I183" s="48"/>
      <c r="J183" s="20"/>
      <c r="K183" s="86">
        <f t="shared" si="6"/>
        <v>49.198654735197053</v>
      </c>
      <c r="L183" s="87"/>
      <c r="M183" s="87"/>
      <c r="N183" s="87"/>
    </row>
    <row r="184" spans="1:14" x14ac:dyDescent="0.25">
      <c r="A184" s="21" t="s">
        <v>8</v>
      </c>
      <c r="B184" s="22" t="s">
        <v>9</v>
      </c>
      <c r="C184" s="59">
        <v>597080.96</v>
      </c>
      <c r="D184" s="59"/>
      <c r="E184" s="59"/>
      <c r="F184" s="60">
        <v>293755.8</v>
      </c>
      <c r="G184" s="60"/>
      <c r="H184" s="60"/>
      <c r="I184" s="60"/>
      <c r="J184" s="7"/>
      <c r="K184" s="85">
        <f t="shared" si="6"/>
        <v>49.198654735197053</v>
      </c>
      <c r="L184" s="85"/>
      <c r="M184" s="85"/>
      <c r="N184" s="85"/>
    </row>
    <row r="185" spans="1:14" x14ac:dyDescent="0.25">
      <c r="A185" s="23" t="s">
        <v>69</v>
      </c>
      <c r="B185" s="24" t="s">
        <v>70</v>
      </c>
      <c r="C185" s="34">
        <v>597080.96</v>
      </c>
      <c r="D185" s="34"/>
      <c r="E185" s="34"/>
      <c r="F185" s="36">
        <v>293755.8</v>
      </c>
      <c r="G185" s="36"/>
      <c r="H185" s="36"/>
      <c r="I185" s="36"/>
      <c r="J185" s="7"/>
      <c r="K185" s="85">
        <f t="shared" si="6"/>
        <v>49.198654735197053</v>
      </c>
      <c r="L185" s="85"/>
      <c r="M185" s="85"/>
      <c r="N185" s="85"/>
    </row>
    <row r="186" spans="1:14" x14ac:dyDescent="0.25">
      <c r="A186" s="23" t="s">
        <v>71</v>
      </c>
      <c r="B186" s="24" t="s">
        <v>72</v>
      </c>
      <c r="C186" s="34">
        <v>597080.96</v>
      </c>
      <c r="D186" s="35"/>
      <c r="E186" s="35"/>
      <c r="F186" s="36">
        <v>293755.8</v>
      </c>
      <c r="G186" s="35"/>
      <c r="H186" s="35"/>
      <c r="I186" s="35"/>
      <c r="J186" s="7"/>
      <c r="K186" s="85">
        <f t="shared" si="6"/>
        <v>49.198654735197053</v>
      </c>
      <c r="L186" s="85"/>
      <c r="M186" s="85"/>
      <c r="N186" s="85"/>
    </row>
    <row r="187" spans="1:14" x14ac:dyDescent="0.25">
      <c r="A187" s="25" t="s">
        <v>73</v>
      </c>
      <c r="B187" s="26" t="s">
        <v>74</v>
      </c>
      <c r="C187" s="37">
        <v>597080.96</v>
      </c>
      <c r="D187" s="35"/>
      <c r="E187" s="35"/>
      <c r="F187" s="38">
        <v>293755.8</v>
      </c>
      <c r="G187" s="35"/>
      <c r="H187" s="35"/>
      <c r="I187" s="35"/>
      <c r="J187" s="7"/>
      <c r="K187" s="94">
        <f t="shared" si="6"/>
        <v>49.198654735197053</v>
      </c>
      <c r="L187" s="95"/>
      <c r="M187" s="95"/>
      <c r="N187" s="96"/>
    </row>
    <row r="188" spans="1:14" x14ac:dyDescent="0.25">
      <c r="A188" s="18" t="s">
        <v>160</v>
      </c>
      <c r="B188" s="19" t="s">
        <v>161</v>
      </c>
      <c r="C188" s="47">
        <f>SUM(C189)</f>
        <v>47653.96</v>
      </c>
      <c r="D188" s="48"/>
      <c r="E188" s="48"/>
      <c r="F188" s="49">
        <f>SUM(F189)</f>
        <v>53130.369999999995</v>
      </c>
      <c r="G188" s="48"/>
      <c r="H188" s="48"/>
      <c r="I188" s="48"/>
      <c r="J188" s="20"/>
      <c r="K188" s="86">
        <f t="shared" si="6"/>
        <v>111.49203549925335</v>
      </c>
      <c r="L188" s="87"/>
      <c r="M188" s="87"/>
      <c r="N188" s="87"/>
    </row>
    <row r="189" spans="1:14" x14ac:dyDescent="0.25">
      <c r="A189" s="21" t="s">
        <v>8</v>
      </c>
      <c r="B189" s="22" t="s">
        <v>9</v>
      </c>
      <c r="C189" s="59">
        <v>47653.96</v>
      </c>
      <c r="D189" s="35"/>
      <c r="E189" s="35"/>
      <c r="F189" s="60">
        <f>SUM(F190+F194)</f>
        <v>53130.369999999995</v>
      </c>
      <c r="G189" s="35"/>
      <c r="H189" s="35"/>
      <c r="I189" s="35"/>
      <c r="J189" s="7"/>
      <c r="K189" s="85">
        <f t="shared" si="6"/>
        <v>111.49203549925335</v>
      </c>
      <c r="L189" s="85"/>
      <c r="M189" s="85"/>
      <c r="N189" s="85"/>
    </row>
    <row r="190" spans="1:14" x14ac:dyDescent="0.25">
      <c r="A190" s="23" t="s">
        <v>69</v>
      </c>
      <c r="B190" s="24" t="s">
        <v>70</v>
      </c>
      <c r="C190" s="34">
        <v>7880.28</v>
      </c>
      <c r="D190" s="35"/>
      <c r="E190" s="35"/>
      <c r="F190" s="36">
        <f>SUM(F191)</f>
        <v>7880.28</v>
      </c>
      <c r="G190" s="35"/>
      <c r="H190" s="35"/>
      <c r="I190" s="35"/>
      <c r="J190" s="7"/>
      <c r="K190" s="85">
        <f t="shared" si="6"/>
        <v>100</v>
      </c>
      <c r="L190" s="85"/>
      <c r="M190" s="85"/>
      <c r="N190" s="85"/>
    </row>
    <row r="191" spans="1:14" x14ac:dyDescent="0.25">
      <c r="A191" s="23" t="s">
        <v>71</v>
      </c>
      <c r="B191" s="24" t="s">
        <v>72</v>
      </c>
      <c r="C191" s="34">
        <v>7880.28</v>
      </c>
      <c r="D191" s="35"/>
      <c r="E191" s="35"/>
      <c r="F191" s="36">
        <f>SUM(F192:I193)</f>
        <v>7880.28</v>
      </c>
      <c r="G191" s="35"/>
      <c r="H191" s="35"/>
      <c r="I191" s="35"/>
      <c r="J191" s="7"/>
      <c r="K191" s="85">
        <f t="shared" si="6"/>
        <v>100</v>
      </c>
      <c r="L191" s="85"/>
      <c r="M191" s="85"/>
      <c r="N191" s="85"/>
    </row>
    <row r="192" spans="1:14" x14ac:dyDescent="0.25">
      <c r="A192" s="25" t="s">
        <v>73</v>
      </c>
      <c r="B192" s="26" t="s">
        <v>74</v>
      </c>
      <c r="C192" s="37">
        <v>1128.08</v>
      </c>
      <c r="D192" s="35"/>
      <c r="E192" s="35"/>
      <c r="F192" s="38">
        <v>1128.08</v>
      </c>
      <c r="G192" s="35"/>
      <c r="H192" s="35"/>
      <c r="I192" s="35"/>
      <c r="J192" s="7"/>
      <c r="K192" s="92">
        <f t="shared" si="6"/>
        <v>100</v>
      </c>
      <c r="L192" s="92"/>
      <c r="M192" s="92"/>
      <c r="N192" s="92"/>
    </row>
    <row r="193" spans="1:14" x14ac:dyDescent="0.25">
      <c r="A193" s="25" t="s">
        <v>142</v>
      </c>
      <c r="B193" s="26" t="s">
        <v>143</v>
      </c>
      <c r="C193" s="37">
        <v>6752.2</v>
      </c>
      <c r="D193" s="35"/>
      <c r="E193" s="35"/>
      <c r="F193" s="38">
        <v>6752.2</v>
      </c>
      <c r="G193" s="35"/>
      <c r="H193" s="35"/>
      <c r="I193" s="35"/>
      <c r="J193" s="7"/>
      <c r="K193" s="92">
        <f t="shared" si="6"/>
        <v>100</v>
      </c>
      <c r="L193" s="92"/>
      <c r="M193" s="92"/>
      <c r="N193" s="92"/>
    </row>
    <row r="194" spans="1:14" x14ac:dyDescent="0.25">
      <c r="A194" s="23" t="s">
        <v>10</v>
      </c>
      <c r="B194" s="24" t="s">
        <v>11</v>
      </c>
      <c r="C194" s="34">
        <v>39773.68</v>
      </c>
      <c r="D194" s="35"/>
      <c r="E194" s="35"/>
      <c r="F194" s="36">
        <f>SUM(F195)</f>
        <v>45250.09</v>
      </c>
      <c r="G194" s="35"/>
      <c r="H194" s="35"/>
      <c r="I194" s="35"/>
      <c r="J194" s="7"/>
      <c r="K194" s="85">
        <f t="shared" si="6"/>
        <v>113.76892960369771</v>
      </c>
      <c r="L194" s="85"/>
      <c r="M194" s="85"/>
      <c r="N194" s="85"/>
    </row>
    <row r="195" spans="1:14" x14ac:dyDescent="0.25">
      <c r="A195" s="23" t="s">
        <v>12</v>
      </c>
      <c r="B195" s="24" t="s">
        <v>13</v>
      </c>
      <c r="C195" s="34">
        <v>39773.68</v>
      </c>
      <c r="D195" s="35"/>
      <c r="E195" s="35"/>
      <c r="F195" s="36">
        <f>SUM(F196:I197)</f>
        <v>45250.09</v>
      </c>
      <c r="G195" s="35"/>
      <c r="H195" s="35"/>
      <c r="I195" s="35"/>
      <c r="J195" s="7"/>
      <c r="K195" s="85">
        <f t="shared" si="6"/>
        <v>113.76892960369771</v>
      </c>
      <c r="L195" s="85"/>
      <c r="M195" s="85"/>
      <c r="N195" s="85"/>
    </row>
    <row r="196" spans="1:14" x14ac:dyDescent="0.25">
      <c r="A196" s="25" t="s">
        <v>65</v>
      </c>
      <c r="B196" s="26" t="s">
        <v>66</v>
      </c>
      <c r="C196" s="37">
        <v>39773.68</v>
      </c>
      <c r="D196" s="35"/>
      <c r="E196" s="35"/>
      <c r="F196" s="38">
        <v>45250.09</v>
      </c>
      <c r="G196" s="35"/>
      <c r="H196" s="35"/>
      <c r="I196" s="35"/>
      <c r="J196" s="7"/>
      <c r="K196" s="92">
        <f t="shared" si="6"/>
        <v>113.76892960369771</v>
      </c>
      <c r="L196" s="92"/>
      <c r="M196" s="92"/>
      <c r="N196" s="92"/>
    </row>
    <row r="197" spans="1:14" x14ac:dyDescent="0.25">
      <c r="A197" s="25" t="s">
        <v>38</v>
      </c>
      <c r="B197" s="26" t="s">
        <v>39</v>
      </c>
      <c r="C197" s="37">
        <v>20000</v>
      </c>
      <c r="D197" s="35"/>
      <c r="E197" s="35"/>
      <c r="F197" s="38">
        <v>0</v>
      </c>
      <c r="G197" s="35"/>
      <c r="H197" s="35"/>
      <c r="I197" s="35"/>
      <c r="J197" s="7"/>
      <c r="K197" s="92">
        <f t="shared" si="6"/>
        <v>0</v>
      </c>
      <c r="L197" s="92"/>
      <c r="M197" s="92"/>
      <c r="N197" s="92"/>
    </row>
    <row r="198" spans="1:14" x14ac:dyDescent="0.25">
      <c r="A198" s="2"/>
      <c r="B198" s="3"/>
      <c r="C198" s="4"/>
      <c r="F198" s="5"/>
    </row>
    <row r="199" spans="1:14" x14ac:dyDescent="0.25">
      <c r="A199" s="2"/>
      <c r="B199" s="3"/>
      <c r="C199" s="4"/>
      <c r="F199" s="5"/>
    </row>
    <row r="200" spans="1:14" x14ac:dyDescent="0.25">
      <c r="A200" s="9">
        <v>1</v>
      </c>
      <c r="B200" s="9">
        <v>2</v>
      </c>
      <c r="C200" s="67">
        <v>3</v>
      </c>
      <c r="D200" s="68"/>
      <c r="E200" s="68"/>
      <c r="F200" s="67">
        <v>4</v>
      </c>
      <c r="G200" s="68"/>
      <c r="H200" s="68"/>
      <c r="I200" s="68"/>
      <c r="J200" s="9"/>
      <c r="K200" s="67">
        <v>5</v>
      </c>
      <c r="L200" s="68"/>
      <c r="M200" s="68"/>
      <c r="N200" s="68"/>
    </row>
    <row r="201" spans="1:14" ht="24" x14ac:dyDescent="0.25">
      <c r="A201" s="8" t="s">
        <v>168</v>
      </c>
      <c r="B201" s="8" t="s">
        <v>167</v>
      </c>
      <c r="C201" s="32" t="s">
        <v>0</v>
      </c>
      <c r="D201" s="33"/>
      <c r="E201" s="33"/>
      <c r="F201" s="32" t="s">
        <v>1</v>
      </c>
      <c r="G201" s="33"/>
      <c r="H201" s="33"/>
      <c r="I201" s="33"/>
      <c r="J201" s="7"/>
      <c r="K201" s="32" t="s">
        <v>169</v>
      </c>
      <c r="L201" s="33"/>
      <c r="M201" s="33"/>
      <c r="N201" s="33"/>
    </row>
    <row r="202" spans="1:14" x14ac:dyDescent="0.25">
      <c r="A202" s="10" t="s">
        <v>4</v>
      </c>
      <c r="B202" s="11" t="s">
        <v>5</v>
      </c>
      <c r="C202" s="50"/>
      <c r="D202" s="51"/>
      <c r="E202" s="51"/>
      <c r="F202" s="52"/>
      <c r="G202" s="51"/>
      <c r="H202" s="51"/>
      <c r="I202" s="51"/>
      <c r="J202" s="12"/>
      <c r="K202" s="13"/>
      <c r="L202" s="14"/>
      <c r="M202" s="14"/>
      <c r="N202" s="14"/>
    </row>
    <row r="203" spans="1:14" x14ac:dyDescent="0.25">
      <c r="A203" s="28" t="s">
        <v>162</v>
      </c>
      <c r="B203" s="28" t="s">
        <v>163</v>
      </c>
      <c r="C203" s="69">
        <f>SUM(C204)</f>
        <v>58275</v>
      </c>
      <c r="D203" s="70"/>
      <c r="E203" s="70"/>
      <c r="F203" s="69">
        <f>SUM(F204)</f>
        <v>52290</v>
      </c>
      <c r="G203" s="70"/>
      <c r="H203" s="70"/>
      <c r="I203" s="70"/>
      <c r="J203" s="28"/>
      <c r="K203" s="85">
        <f>SUM(F203/C203)*100</f>
        <v>89.72972972972974</v>
      </c>
      <c r="L203" s="85"/>
      <c r="M203" s="85"/>
      <c r="N203" s="85"/>
    </row>
    <row r="204" spans="1:14" x14ac:dyDescent="0.25">
      <c r="A204" s="18" t="s">
        <v>87</v>
      </c>
      <c r="B204" s="19" t="s">
        <v>88</v>
      </c>
      <c r="C204" s="47">
        <f>SUM(C205)</f>
        <v>58275</v>
      </c>
      <c r="D204" s="48"/>
      <c r="E204" s="48"/>
      <c r="F204" s="49">
        <f>SUM(F206)</f>
        <v>52290</v>
      </c>
      <c r="G204" s="48"/>
      <c r="H204" s="48"/>
      <c r="I204" s="48"/>
      <c r="J204" s="20"/>
      <c r="K204" s="86">
        <f t="shared" ref="K204:K208" si="7">SUM(F204/C204)*100</f>
        <v>89.72972972972974</v>
      </c>
      <c r="L204" s="87"/>
      <c r="M204" s="87"/>
      <c r="N204" s="87"/>
    </row>
    <row r="205" spans="1:14" x14ac:dyDescent="0.25">
      <c r="A205" s="21" t="s">
        <v>55</v>
      </c>
      <c r="B205" s="22" t="s">
        <v>56</v>
      </c>
      <c r="C205" s="59">
        <v>58275</v>
      </c>
      <c r="D205" s="59"/>
      <c r="E205" s="59"/>
      <c r="F205" s="60">
        <f>SUM(F206)</f>
        <v>52290</v>
      </c>
      <c r="G205" s="60"/>
      <c r="H205" s="60"/>
      <c r="I205" s="60"/>
      <c r="J205" s="7"/>
      <c r="K205" s="85">
        <f t="shared" si="7"/>
        <v>89.72972972972974</v>
      </c>
      <c r="L205" s="85"/>
      <c r="M205" s="85"/>
      <c r="N205" s="85"/>
    </row>
    <row r="206" spans="1:14" x14ac:dyDescent="0.25">
      <c r="A206" s="23" t="s">
        <v>57</v>
      </c>
      <c r="B206" s="24" t="s">
        <v>58</v>
      </c>
      <c r="C206" s="34">
        <v>58275</v>
      </c>
      <c r="D206" s="35"/>
      <c r="E206" s="35"/>
      <c r="F206" s="36">
        <f>SUM(F207)</f>
        <v>52290</v>
      </c>
      <c r="G206" s="35"/>
      <c r="H206" s="35"/>
      <c r="I206" s="35"/>
      <c r="J206" s="7"/>
      <c r="K206" s="85">
        <f t="shared" si="7"/>
        <v>89.72972972972974</v>
      </c>
      <c r="L206" s="85"/>
      <c r="M206" s="85"/>
      <c r="N206" s="85"/>
    </row>
    <row r="207" spans="1:14" ht="24" x14ac:dyDescent="0.25">
      <c r="A207" s="23" t="s">
        <v>59</v>
      </c>
      <c r="B207" s="24" t="s">
        <v>60</v>
      </c>
      <c r="C207" s="34">
        <v>58275</v>
      </c>
      <c r="D207" s="35"/>
      <c r="E207" s="35"/>
      <c r="F207" s="36">
        <f>SUM(F208)</f>
        <v>52290</v>
      </c>
      <c r="G207" s="35"/>
      <c r="H207" s="35"/>
      <c r="I207" s="35"/>
      <c r="J207" s="7"/>
      <c r="K207" s="85">
        <f t="shared" si="7"/>
        <v>89.72972972972974</v>
      </c>
      <c r="L207" s="85"/>
      <c r="M207" s="85"/>
      <c r="N207" s="85"/>
    </row>
    <row r="208" spans="1:14" ht="24" x14ac:dyDescent="0.25">
      <c r="A208" s="25" t="s">
        <v>61</v>
      </c>
      <c r="B208" s="26" t="s">
        <v>62</v>
      </c>
      <c r="C208" s="37">
        <v>58275</v>
      </c>
      <c r="D208" s="35"/>
      <c r="E208" s="35"/>
      <c r="F208" s="38">
        <v>52290</v>
      </c>
      <c r="G208" s="35"/>
      <c r="H208" s="35"/>
      <c r="I208" s="35"/>
      <c r="J208" s="7"/>
      <c r="K208" s="92">
        <f t="shared" si="7"/>
        <v>89.72972972972974</v>
      </c>
      <c r="L208" s="92"/>
      <c r="M208" s="92"/>
      <c r="N208" s="92"/>
    </row>
  </sheetData>
  <mergeCells count="562">
    <mergeCell ref="C189:E189"/>
    <mergeCell ref="K187:N187"/>
    <mergeCell ref="K208:N208"/>
    <mergeCell ref="F52:I52"/>
    <mergeCell ref="C52:E52"/>
    <mergeCell ref="F23:I23"/>
    <mergeCell ref="C23:E23"/>
    <mergeCell ref="C96:E96"/>
    <mergeCell ref="F96:I96"/>
    <mergeCell ref="K203:N203"/>
    <mergeCell ref="K204:N204"/>
    <mergeCell ref="K205:N205"/>
    <mergeCell ref="K206:N206"/>
    <mergeCell ref="K207:N207"/>
    <mergeCell ref="K200:N200"/>
    <mergeCell ref="K201:N201"/>
    <mergeCell ref="C201:E201"/>
    <mergeCell ref="F201:I201"/>
    <mergeCell ref="C202:E202"/>
    <mergeCell ref="F202:I202"/>
    <mergeCell ref="K194:N194"/>
    <mergeCell ref="K195:N195"/>
    <mergeCell ref="K196:N196"/>
    <mergeCell ref="K197:N197"/>
    <mergeCell ref="K188:N188"/>
    <mergeCell ref="K193:N193"/>
    <mergeCell ref="C171:E171"/>
    <mergeCell ref="F171:I171"/>
    <mergeCell ref="C172:E172"/>
    <mergeCell ref="F172:I172"/>
    <mergeCell ref="C173:E173"/>
    <mergeCell ref="F173:I173"/>
    <mergeCell ref="C186:E186"/>
    <mergeCell ref="F186:I186"/>
    <mergeCell ref="C187:E187"/>
    <mergeCell ref="F187:I187"/>
    <mergeCell ref="C185:E185"/>
    <mergeCell ref="F185:I185"/>
    <mergeCell ref="F179:I179"/>
    <mergeCell ref="F189:I189"/>
    <mergeCell ref="C192:E192"/>
    <mergeCell ref="F192:I192"/>
    <mergeCell ref="K189:N189"/>
    <mergeCell ref="K190:N190"/>
    <mergeCell ref="K191:N191"/>
    <mergeCell ref="K192:N192"/>
    <mergeCell ref="K184:N184"/>
    <mergeCell ref="K185:N185"/>
    <mergeCell ref="K186:N186"/>
    <mergeCell ref="C181:E181"/>
    <mergeCell ref="F181:I181"/>
    <mergeCell ref="C174:E174"/>
    <mergeCell ref="F174:I174"/>
    <mergeCell ref="C175:E175"/>
    <mergeCell ref="F175:I175"/>
    <mergeCell ref="C180:E180"/>
    <mergeCell ref="F180:I180"/>
    <mergeCell ref="C182:E182"/>
    <mergeCell ref="F182:I182"/>
    <mergeCell ref="F178:I178"/>
    <mergeCell ref="C179:E179"/>
    <mergeCell ref="K183:N183"/>
    <mergeCell ref="K172:N172"/>
    <mergeCell ref="K173:N173"/>
    <mergeCell ref="K174:N174"/>
    <mergeCell ref="K175:N175"/>
    <mergeCell ref="K167:N167"/>
    <mergeCell ref="K168:N168"/>
    <mergeCell ref="K169:N169"/>
    <mergeCell ref="K170:N170"/>
    <mergeCell ref="K171:N171"/>
    <mergeCell ref="K179:N179"/>
    <mergeCell ref="K181:N181"/>
    <mergeCell ref="K182:N182"/>
    <mergeCell ref="K178:N178"/>
    <mergeCell ref="K162:N162"/>
    <mergeCell ref="K163:N163"/>
    <mergeCell ref="K164:N164"/>
    <mergeCell ref="K165:N165"/>
    <mergeCell ref="K166:N166"/>
    <mergeCell ref="K157:N157"/>
    <mergeCell ref="K158:N158"/>
    <mergeCell ref="K159:N159"/>
    <mergeCell ref="K160:N160"/>
    <mergeCell ref="K161:N161"/>
    <mergeCell ref="K152:N152"/>
    <mergeCell ref="K153:N153"/>
    <mergeCell ref="K154:N154"/>
    <mergeCell ref="K155:N155"/>
    <mergeCell ref="K156:N156"/>
    <mergeCell ref="K147:N147"/>
    <mergeCell ref="K148:N148"/>
    <mergeCell ref="K149:N149"/>
    <mergeCell ref="K150:N150"/>
    <mergeCell ref="K151:N151"/>
    <mergeCell ref="K141:N141"/>
    <mergeCell ref="K142:N142"/>
    <mergeCell ref="K144:N144"/>
    <mergeCell ref="K145:N145"/>
    <mergeCell ref="K146:N146"/>
    <mergeCell ref="K136:N136"/>
    <mergeCell ref="K137:N137"/>
    <mergeCell ref="K138:N138"/>
    <mergeCell ref="K139:N139"/>
    <mergeCell ref="K140:N140"/>
    <mergeCell ref="K143:N143"/>
    <mergeCell ref="K131:N131"/>
    <mergeCell ref="K132:N132"/>
    <mergeCell ref="K133:N133"/>
    <mergeCell ref="K134:N134"/>
    <mergeCell ref="K135:N135"/>
    <mergeCell ref="K126:N126"/>
    <mergeCell ref="C129:E129"/>
    <mergeCell ref="F129:I129"/>
    <mergeCell ref="C130:E130"/>
    <mergeCell ref="F130:I130"/>
    <mergeCell ref="K127:N127"/>
    <mergeCell ref="C128:E128"/>
    <mergeCell ref="F128:I128"/>
    <mergeCell ref="K129:N129"/>
    <mergeCell ref="K130:N130"/>
    <mergeCell ref="C131:E131"/>
    <mergeCell ref="F131:I131"/>
    <mergeCell ref="C132:E132"/>
    <mergeCell ref="F132:I132"/>
    <mergeCell ref="C133:E133"/>
    <mergeCell ref="F133:I133"/>
    <mergeCell ref="C126:E126"/>
    <mergeCell ref="F126:I126"/>
    <mergeCell ref="C127:E127"/>
    <mergeCell ref="K120:N120"/>
    <mergeCell ref="K121:N121"/>
    <mergeCell ref="K122:N122"/>
    <mergeCell ref="K123:N123"/>
    <mergeCell ref="K116:N116"/>
    <mergeCell ref="C117:E117"/>
    <mergeCell ref="F117:I117"/>
    <mergeCell ref="K118:N118"/>
    <mergeCell ref="K119:N119"/>
    <mergeCell ref="C118:E118"/>
    <mergeCell ref="F118:I118"/>
    <mergeCell ref="C119:E119"/>
    <mergeCell ref="F119:I119"/>
    <mergeCell ref="C116:E116"/>
    <mergeCell ref="F116:I116"/>
    <mergeCell ref="K109:N109"/>
    <mergeCell ref="K110:N110"/>
    <mergeCell ref="K111:N111"/>
    <mergeCell ref="K112:N112"/>
    <mergeCell ref="C115:E115"/>
    <mergeCell ref="F115:I115"/>
    <mergeCell ref="K115:N115"/>
    <mergeCell ref="K108:N108"/>
    <mergeCell ref="K103:N103"/>
    <mergeCell ref="K104:N104"/>
    <mergeCell ref="K105:N105"/>
    <mergeCell ref="K106:N106"/>
    <mergeCell ref="K107:N107"/>
    <mergeCell ref="C112:E112"/>
    <mergeCell ref="F112:I112"/>
    <mergeCell ref="C109:E109"/>
    <mergeCell ref="F109:I109"/>
    <mergeCell ref="C110:E110"/>
    <mergeCell ref="F110:I110"/>
    <mergeCell ref="C111:E111"/>
    <mergeCell ref="F111:I111"/>
    <mergeCell ref="C107:E107"/>
    <mergeCell ref="F107:I107"/>
    <mergeCell ref="C108:E108"/>
    <mergeCell ref="K98:N98"/>
    <mergeCell ref="K99:N99"/>
    <mergeCell ref="K100:N100"/>
    <mergeCell ref="K101:N101"/>
    <mergeCell ref="K102:N102"/>
    <mergeCell ref="K92:N92"/>
    <mergeCell ref="K93:N93"/>
    <mergeCell ref="K94:N94"/>
    <mergeCell ref="K95:N95"/>
    <mergeCell ref="K97:N97"/>
    <mergeCell ref="K96:N96"/>
    <mergeCell ref="K87:N87"/>
    <mergeCell ref="K88:N88"/>
    <mergeCell ref="K89:N89"/>
    <mergeCell ref="K90:N90"/>
    <mergeCell ref="K91:N91"/>
    <mergeCell ref="K82:N82"/>
    <mergeCell ref="K83:N83"/>
    <mergeCell ref="K84:N84"/>
    <mergeCell ref="K85:N85"/>
    <mergeCell ref="K86:N86"/>
    <mergeCell ref="K77:N77"/>
    <mergeCell ref="K78:N78"/>
    <mergeCell ref="K79:N79"/>
    <mergeCell ref="K80:N80"/>
    <mergeCell ref="K81:N81"/>
    <mergeCell ref="K71:N71"/>
    <mergeCell ref="K72:N72"/>
    <mergeCell ref="K73:N73"/>
    <mergeCell ref="K75:N75"/>
    <mergeCell ref="K76:N76"/>
    <mergeCell ref="K74:N74"/>
    <mergeCell ref="K69:N69"/>
    <mergeCell ref="K70:N70"/>
    <mergeCell ref="K64:N64"/>
    <mergeCell ref="C65:E65"/>
    <mergeCell ref="F65:I65"/>
    <mergeCell ref="K65:N65"/>
    <mergeCell ref="C66:E66"/>
    <mergeCell ref="F66:I66"/>
    <mergeCell ref="C67:E67"/>
    <mergeCell ref="F67:I67"/>
    <mergeCell ref="C68:E68"/>
    <mergeCell ref="F68:I68"/>
    <mergeCell ref="K62:N62"/>
    <mergeCell ref="K54:N54"/>
    <mergeCell ref="K55:N55"/>
    <mergeCell ref="K56:N56"/>
    <mergeCell ref="K57:N57"/>
    <mergeCell ref="K58:N58"/>
    <mergeCell ref="K66:N66"/>
    <mergeCell ref="K67:N67"/>
    <mergeCell ref="K68:N68"/>
    <mergeCell ref="K52:N52"/>
    <mergeCell ref="K53:N53"/>
    <mergeCell ref="K42:N42"/>
    <mergeCell ref="K43:N43"/>
    <mergeCell ref="K44:N44"/>
    <mergeCell ref="K45:N45"/>
    <mergeCell ref="K47:N47"/>
    <mergeCell ref="F61:I61"/>
    <mergeCell ref="K61:N61"/>
    <mergeCell ref="K39:N39"/>
    <mergeCell ref="K40:N40"/>
    <mergeCell ref="K32:N32"/>
    <mergeCell ref="K33:N33"/>
    <mergeCell ref="K34:N34"/>
    <mergeCell ref="K35:N35"/>
    <mergeCell ref="K48:N48"/>
    <mergeCell ref="K49:N49"/>
    <mergeCell ref="K50:N50"/>
    <mergeCell ref="K26:N26"/>
    <mergeCell ref="K28:N28"/>
    <mergeCell ref="K29:N29"/>
    <mergeCell ref="K30:N30"/>
    <mergeCell ref="K31:N31"/>
    <mergeCell ref="K41:N41"/>
    <mergeCell ref="K46:N46"/>
    <mergeCell ref="K51:N51"/>
    <mergeCell ref="K14:N14"/>
    <mergeCell ref="K15:N15"/>
    <mergeCell ref="K16:N16"/>
    <mergeCell ref="K17:N17"/>
    <mergeCell ref="K18:N18"/>
    <mergeCell ref="K19:N19"/>
    <mergeCell ref="K20:N20"/>
    <mergeCell ref="K21:N21"/>
    <mergeCell ref="K22:N22"/>
    <mergeCell ref="K27:N27"/>
    <mergeCell ref="K23:N23"/>
    <mergeCell ref="K24:N24"/>
    <mergeCell ref="K25:N25"/>
    <mergeCell ref="K36:N36"/>
    <mergeCell ref="K37:N37"/>
    <mergeCell ref="K38:N38"/>
    <mergeCell ref="C204:E204"/>
    <mergeCell ref="F204:I204"/>
    <mergeCell ref="K12:N12"/>
    <mergeCell ref="C11:E11"/>
    <mergeCell ref="F11:I11"/>
    <mergeCell ref="K11:N11"/>
    <mergeCell ref="C13:E13"/>
    <mergeCell ref="F13:I13"/>
    <mergeCell ref="C207:E207"/>
    <mergeCell ref="F207:I207"/>
    <mergeCell ref="F197:I197"/>
    <mergeCell ref="C194:E194"/>
    <mergeCell ref="F194:I194"/>
    <mergeCell ref="C195:E195"/>
    <mergeCell ref="F195:I195"/>
    <mergeCell ref="C190:E190"/>
    <mergeCell ref="F190:I190"/>
    <mergeCell ref="C191:E191"/>
    <mergeCell ref="F191:I191"/>
    <mergeCell ref="C184:E184"/>
    <mergeCell ref="F184:I184"/>
    <mergeCell ref="C193:E193"/>
    <mergeCell ref="F193:I193"/>
    <mergeCell ref="C178:E178"/>
    <mergeCell ref="C208:E208"/>
    <mergeCell ref="F208:I208"/>
    <mergeCell ref="C15:E15"/>
    <mergeCell ref="F15:I15"/>
    <mergeCell ref="C28:E28"/>
    <mergeCell ref="F28:I28"/>
    <mergeCell ref="C14:E14"/>
    <mergeCell ref="F14:I14"/>
    <mergeCell ref="C61:E61"/>
    <mergeCell ref="C205:E205"/>
    <mergeCell ref="F205:I205"/>
    <mergeCell ref="C206:E206"/>
    <mergeCell ref="F206:I206"/>
    <mergeCell ref="C183:E183"/>
    <mergeCell ref="F183:I183"/>
    <mergeCell ref="C188:E188"/>
    <mergeCell ref="F188:I188"/>
    <mergeCell ref="C200:E200"/>
    <mergeCell ref="F200:I200"/>
    <mergeCell ref="C203:E203"/>
    <mergeCell ref="F203:I203"/>
    <mergeCell ref="C196:E196"/>
    <mergeCell ref="F196:I196"/>
    <mergeCell ref="C197:E197"/>
    <mergeCell ref="C169:E169"/>
    <mergeCell ref="F169:I169"/>
    <mergeCell ref="C170:E170"/>
    <mergeCell ref="F170:I170"/>
    <mergeCell ref="C165:E165"/>
    <mergeCell ref="F165:I165"/>
    <mergeCell ref="C166:E166"/>
    <mergeCell ref="F166:I166"/>
    <mergeCell ref="C167:E167"/>
    <mergeCell ref="F167:I167"/>
    <mergeCell ref="C168:E168"/>
    <mergeCell ref="F168:I168"/>
    <mergeCell ref="C162:E162"/>
    <mergeCell ref="F162:I162"/>
    <mergeCell ref="C163:E163"/>
    <mergeCell ref="F163:I163"/>
    <mergeCell ref="C164:E164"/>
    <mergeCell ref="F164:I164"/>
    <mergeCell ref="C159:E159"/>
    <mergeCell ref="F159:I159"/>
    <mergeCell ref="C160:E160"/>
    <mergeCell ref="F160:I160"/>
    <mergeCell ref="C161:E161"/>
    <mergeCell ref="F161:I161"/>
    <mergeCell ref="C156:E156"/>
    <mergeCell ref="F156:I156"/>
    <mergeCell ref="C157:E157"/>
    <mergeCell ref="F157:I157"/>
    <mergeCell ref="C158:E158"/>
    <mergeCell ref="F158:I158"/>
    <mergeCell ref="C153:E153"/>
    <mergeCell ref="F153:I153"/>
    <mergeCell ref="C154:E154"/>
    <mergeCell ref="F154:I154"/>
    <mergeCell ref="C155:E155"/>
    <mergeCell ref="F155:I155"/>
    <mergeCell ref="C150:E150"/>
    <mergeCell ref="F150:I150"/>
    <mergeCell ref="C151:E151"/>
    <mergeCell ref="F151:I151"/>
    <mergeCell ref="C152:E152"/>
    <mergeCell ref="F152:I152"/>
    <mergeCell ref="C147:E147"/>
    <mergeCell ref="F147:I147"/>
    <mergeCell ref="C148:E148"/>
    <mergeCell ref="F148:I148"/>
    <mergeCell ref="C149:E149"/>
    <mergeCell ref="F149:I149"/>
    <mergeCell ref="C144:E144"/>
    <mergeCell ref="F144:I144"/>
    <mergeCell ref="C145:E145"/>
    <mergeCell ref="F145:I145"/>
    <mergeCell ref="C146:E146"/>
    <mergeCell ref="F146:I146"/>
    <mergeCell ref="C140:E140"/>
    <mergeCell ref="F140:I140"/>
    <mergeCell ref="C141:E141"/>
    <mergeCell ref="F141:I141"/>
    <mergeCell ref="C142:E142"/>
    <mergeCell ref="F142:I142"/>
    <mergeCell ref="C143:E143"/>
    <mergeCell ref="F143:I143"/>
    <mergeCell ref="C137:E137"/>
    <mergeCell ref="F137:I137"/>
    <mergeCell ref="C138:E138"/>
    <mergeCell ref="F138:I138"/>
    <mergeCell ref="C139:E139"/>
    <mergeCell ref="F139:I139"/>
    <mergeCell ref="C134:E134"/>
    <mergeCell ref="F134:I134"/>
    <mergeCell ref="C135:E135"/>
    <mergeCell ref="F135:I135"/>
    <mergeCell ref="C136:E136"/>
    <mergeCell ref="F136:I136"/>
    <mergeCell ref="F127:I127"/>
    <mergeCell ref="C123:E123"/>
    <mergeCell ref="F123:I123"/>
    <mergeCell ref="C120:E120"/>
    <mergeCell ref="F120:I120"/>
    <mergeCell ref="C121:E121"/>
    <mergeCell ref="F121:I121"/>
    <mergeCell ref="C122:E122"/>
    <mergeCell ref="F122:I122"/>
    <mergeCell ref="F108:I108"/>
    <mergeCell ref="C104:E104"/>
    <mergeCell ref="F104:I104"/>
    <mergeCell ref="C105:E105"/>
    <mergeCell ref="F105:I105"/>
    <mergeCell ref="C106:E106"/>
    <mergeCell ref="F106:I106"/>
    <mergeCell ref="C101:E101"/>
    <mergeCell ref="F101:I101"/>
    <mergeCell ref="C102:E102"/>
    <mergeCell ref="F102:I102"/>
    <mergeCell ref="C103:E103"/>
    <mergeCell ref="F103:I103"/>
    <mergeCell ref="C98:E98"/>
    <mergeCell ref="F98:I98"/>
    <mergeCell ref="C99:E99"/>
    <mergeCell ref="F99:I99"/>
    <mergeCell ref="C100:E100"/>
    <mergeCell ref="F100:I100"/>
    <mergeCell ref="C94:E94"/>
    <mergeCell ref="F94:I94"/>
    <mergeCell ref="C95:E95"/>
    <mergeCell ref="F95:I95"/>
    <mergeCell ref="C97:E97"/>
    <mergeCell ref="F97:I97"/>
    <mergeCell ref="C91:E91"/>
    <mergeCell ref="F91:I91"/>
    <mergeCell ref="C92:E92"/>
    <mergeCell ref="F92:I92"/>
    <mergeCell ref="C93:E93"/>
    <mergeCell ref="F93:I93"/>
    <mergeCell ref="C88:E88"/>
    <mergeCell ref="F88:I88"/>
    <mergeCell ref="C89:E89"/>
    <mergeCell ref="F89:I89"/>
    <mergeCell ref="C90:E90"/>
    <mergeCell ref="F90:I90"/>
    <mergeCell ref="C85:E85"/>
    <mergeCell ref="F85:I85"/>
    <mergeCell ref="C86:E86"/>
    <mergeCell ref="F86:I86"/>
    <mergeCell ref="C87:E87"/>
    <mergeCell ref="F87:I87"/>
    <mergeCell ref="C82:E82"/>
    <mergeCell ref="F82:I82"/>
    <mergeCell ref="C83:E83"/>
    <mergeCell ref="F83:I83"/>
    <mergeCell ref="C84:E84"/>
    <mergeCell ref="F84:I84"/>
    <mergeCell ref="C80:E80"/>
    <mergeCell ref="F80:I80"/>
    <mergeCell ref="C81:E81"/>
    <mergeCell ref="F81:I81"/>
    <mergeCell ref="C76:E76"/>
    <mergeCell ref="F76:I76"/>
    <mergeCell ref="C77:E77"/>
    <mergeCell ref="F77:I77"/>
    <mergeCell ref="C78:E78"/>
    <mergeCell ref="F78:I78"/>
    <mergeCell ref="C75:E75"/>
    <mergeCell ref="F75:I75"/>
    <mergeCell ref="C69:E69"/>
    <mergeCell ref="F69:I69"/>
    <mergeCell ref="C70:E70"/>
    <mergeCell ref="F70:I70"/>
    <mergeCell ref="C71:E71"/>
    <mergeCell ref="F71:I71"/>
    <mergeCell ref="C79:E79"/>
    <mergeCell ref="F79:I79"/>
    <mergeCell ref="C63:E63"/>
    <mergeCell ref="F63:I63"/>
    <mergeCell ref="C64:E64"/>
    <mergeCell ref="F64:I64"/>
    <mergeCell ref="C74:E74"/>
    <mergeCell ref="F74:I74"/>
    <mergeCell ref="C56:E56"/>
    <mergeCell ref="F56:I56"/>
    <mergeCell ref="C57:E57"/>
    <mergeCell ref="F57:I57"/>
    <mergeCell ref="C58:E58"/>
    <mergeCell ref="F58:I58"/>
    <mergeCell ref="C72:E72"/>
    <mergeCell ref="F72:I72"/>
    <mergeCell ref="C73:E73"/>
    <mergeCell ref="F73:I73"/>
    <mergeCell ref="C62:E62"/>
    <mergeCell ref="F62:I62"/>
    <mergeCell ref="C53:E53"/>
    <mergeCell ref="F53:I53"/>
    <mergeCell ref="C54:E54"/>
    <mergeCell ref="F54:I54"/>
    <mergeCell ref="C55:E55"/>
    <mergeCell ref="F55:I55"/>
    <mergeCell ref="C50:E50"/>
    <mergeCell ref="F50:I50"/>
    <mergeCell ref="C51:E51"/>
    <mergeCell ref="F51:I51"/>
    <mergeCell ref="C48:E48"/>
    <mergeCell ref="F48:I48"/>
    <mergeCell ref="C49:E49"/>
    <mergeCell ref="F49:I49"/>
    <mergeCell ref="C44:E44"/>
    <mergeCell ref="F44:I44"/>
    <mergeCell ref="C45:E45"/>
    <mergeCell ref="F45:I45"/>
    <mergeCell ref="C46:E46"/>
    <mergeCell ref="F46:I46"/>
    <mergeCell ref="C43:E43"/>
    <mergeCell ref="F43:I43"/>
    <mergeCell ref="C38:E38"/>
    <mergeCell ref="F38:I38"/>
    <mergeCell ref="C39:E39"/>
    <mergeCell ref="F39:I39"/>
    <mergeCell ref="C40:E40"/>
    <mergeCell ref="F40:I40"/>
    <mergeCell ref="C47:E47"/>
    <mergeCell ref="F47:I47"/>
    <mergeCell ref="C37:E37"/>
    <mergeCell ref="F37:I37"/>
    <mergeCell ref="C33:E33"/>
    <mergeCell ref="F33:I33"/>
    <mergeCell ref="C34:E34"/>
    <mergeCell ref="F34:I34"/>
    <mergeCell ref="C41:E41"/>
    <mergeCell ref="F41:I41"/>
    <mergeCell ref="C42:E42"/>
    <mergeCell ref="F42:I42"/>
    <mergeCell ref="C32:E32"/>
    <mergeCell ref="F32:I32"/>
    <mergeCell ref="C27:E27"/>
    <mergeCell ref="F27:I27"/>
    <mergeCell ref="C29:E29"/>
    <mergeCell ref="F29:I29"/>
    <mergeCell ref="C35:E35"/>
    <mergeCell ref="F35:I35"/>
    <mergeCell ref="C36:E36"/>
    <mergeCell ref="F36:I36"/>
    <mergeCell ref="C26:E26"/>
    <mergeCell ref="F26:I26"/>
    <mergeCell ref="C21:E21"/>
    <mergeCell ref="F21:I21"/>
    <mergeCell ref="C22:E22"/>
    <mergeCell ref="F22:I22"/>
    <mergeCell ref="C30:E30"/>
    <mergeCell ref="F30:I30"/>
    <mergeCell ref="C31:E31"/>
    <mergeCell ref="F31:I31"/>
    <mergeCell ref="C20:E20"/>
    <mergeCell ref="F20:I20"/>
    <mergeCell ref="C16:E16"/>
    <mergeCell ref="F16:I16"/>
    <mergeCell ref="C17:E17"/>
    <mergeCell ref="F17:I17"/>
    <mergeCell ref="C24:E24"/>
    <mergeCell ref="F24:I24"/>
    <mergeCell ref="C25:E25"/>
    <mergeCell ref="F25:I25"/>
    <mergeCell ref="A9:N9"/>
    <mergeCell ref="A4:K4"/>
    <mergeCell ref="C12:E12"/>
    <mergeCell ref="F12:I12"/>
    <mergeCell ref="C18:E18"/>
    <mergeCell ref="F18:I18"/>
    <mergeCell ref="C19:E19"/>
    <mergeCell ref="F19:I19"/>
    <mergeCell ref="A6:N6"/>
    <mergeCell ref="A8:N8"/>
  </mergeCells>
  <pageMargins left="0.39370078740157499" right="0.196850393700787" top="0.39370078740157499" bottom="0.63976377952755903" header="0.39370078740157499" footer="0.39370078740157499"/>
  <pageSetup paperSize="9" scale="85" fitToHeight="0" orientation="portrait" horizontalDpi="300" verticalDpi="300" r:id="rId1"/>
  <headerFooter alignWithMargins="0">
    <oddFooter>&amp;L&amp;"Arial,Regular"&amp;8 LC147RP-IR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LCW147_IspisRealizacija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Sočan</cp:lastModifiedBy>
  <cp:lastPrinted>2023-03-24T11:23:50Z</cp:lastPrinted>
  <dcterms:modified xsi:type="dcterms:W3CDTF">2023-03-24T11:23:52Z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